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총예산서\"/>
    </mc:Choice>
  </mc:AlternateContent>
  <bookViews>
    <workbookView xWindow="0" yWindow="0" windowWidth="23250" windowHeight="12285"/>
  </bookViews>
  <sheets>
    <sheet name="2022년 총예산서" sheetId="4" r:id="rId1"/>
  </sheets>
  <definedNames>
    <definedName name="_xlnm.Print_Area" localSheetId="0">'2022년 총예산서'!$A$1:$P$142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4" l="1"/>
  <c r="E57" i="4"/>
  <c r="F46" i="4"/>
  <c r="F50" i="4"/>
  <c r="F49" i="4"/>
  <c r="E50" i="4"/>
  <c r="E49" i="4"/>
  <c r="E46" i="4"/>
  <c r="N142" i="4"/>
  <c r="N126" i="4"/>
  <c r="M126" i="4"/>
  <c r="G68" i="4"/>
  <c r="F67" i="4"/>
  <c r="E67" i="4"/>
  <c r="E65" i="4" s="1"/>
  <c r="E62" i="4" s="1"/>
  <c r="E61" i="4" s="1"/>
  <c r="G66" i="4"/>
  <c r="H66" i="4" s="1"/>
  <c r="F65" i="4"/>
  <c r="G64" i="4"/>
  <c r="H64" i="4" s="1"/>
  <c r="G63" i="4"/>
  <c r="H63" i="4" s="1"/>
  <c r="F62" i="4"/>
  <c r="N86" i="4"/>
  <c r="O138" i="4"/>
  <c r="P138" i="4" s="1"/>
  <c r="O125" i="4"/>
  <c r="O61" i="4"/>
  <c r="N67" i="4"/>
  <c r="M67" i="4"/>
  <c r="O80" i="4"/>
  <c r="O81" i="4"/>
  <c r="F61" i="4" l="1"/>
  <c r="G61" i="4" s="1"/>
  <c r="H61" i="4" s="1"/>
  <c r="G67" i="4"/>
  <c r="H67" i="4" s="1"/>
  <c r="G65" i="4"/>
  <c r="H65" i="4" s="1"/>
  <c r="H68" i="4"/>
  <c r="G62" i="4"/>
  <c r="H62" i="4" s="1"/>
  <c r="N83" i="4" l="1"/>
  <c r="M83" i="4"/>
  <c r="E12" i="4"/>
  <c r="E10" i="4" s="1"/>
  <c r="E16" i="4"/>
  <c r="E59" i="4"/>
  <c r="F59" i="4"/>
  <c r="N141" i="4"/>
  <c r="M141" i="4"/>
  <c r="N139" i="4"/>
  <c r="M139" i="4"/>
  <c r="G60" i="4"/>
  <c r="H60" i="4" s="1"/>
  <c r="F57" i="4"/>
  <c r="F55" i="4"/>
  <c r="E55" i="4"/>
  <c r="G54" i="4"/>
  <c r="H54" i="4" s="1"/>
  <c r="G56" i="4"/>
  <c r="H56" i="4" s="1"/>
  <c r="M66" i="4"/>
  <c r="G47" i="4"/>
  <c r="H47" i="4" s="1"/>
  <c r="G48" i="4"/>
  <c r="H48" i="4" s="1"/>
  <c r="G51" i="4"/>
  <c r="H51" i="4" s="1"/>
  <c r="G45" i="4"/>
  <c r="H45" i="4" s="1"/>
  <c r="N49" i="4"/>
  <c r="N48" i="4" s="1"/>
  <c r="E44" i="4" l="1"/>
  <c r="F44" i="4"/>
  <c r="E53" i="4"/>
  <c r="F53" i="4"/>
  <c r="E9" i="4"/>
  <c r="G50" i="4"/>
  <c r="H50" i="4" s="1"/>
  <c r="G55" i="4"/>
  <c r="H55" i="4" s="1"/>
  <c r="G46" i="4"/>
  <c r="H46" i="4" s="1"/>
  <c r="N85" i="4"/>
  <c r="N82" i="4" s="1"/>
  <c r="O67" i="4"/>
  <c r="P67" i="4" s="1"/>
  <c r="O139" i="4"/>
  <c r="P139" i="4" s="1"/>
  <c r="O126" i="4"/>
  <c r="P126" i="4" s="1"/>
  <c r="O141" i="4"/>
  <c r="P141" i="4" s="1"/>
  <c r="G57" i="4"/>
  <c r="H57" i="4" s="1"/>
  <c r="N66" i="4"/>
  <c r="O66" i="4" l="1"/>
  <c r="P66" i="4" s="1"/>
  <c r="E58" i="4"/>
  <c r="E52" i="4" s="1"/>
  <c r="G59" i="4" l="1"/>
  <c r="H59" i="4" s="1"/>
  <c r="F58" i="4"/>
  <c r="G58" i="4" l="1"/>
  <c r="H58" i="4" s="1"/>
  <c r="F52" i="4" l="1"/>
  <c r="G53" i="4"/>
  <c r="H53" i="4" s="1"/>
  <c r="G52" i="4" l="1"/>
  <c r="H52" i="4" s="1"/>
  <c r="F43" i="4" l="1"/>
  <c r="G42" i="4" l="1"/>
  <c r="H42" i="4" s="1"/>
  <c r="G41" i="4"/>
  <c r="H41" i="4" s="1"/>
  <c r="G40" i="4"/>
  <c r="H40" i="4" s="1"/>
  <c r="F39" i="4"/>
  <c r="E39" i="4"/>
  <c r="G38" i="4"/>
  <c r="F37" i="4"/>
  <c r="E37" i="4"/>
  <c r="E36" i="4" s="1"/>
  <c r="G35" i="4"/>
  <c r="G34" i="4"/>
  <c r="G33" i="4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37" i="4" l="1"/>
  <c r="F36" i="4"/>
  <c r="G36" i="4" s="1"/>
  <c r="H36" i="4" s="1"/>
  <c r="G39" i="4"/>
  <c r="H39" i="4" s="1"/>
  <c r="F16" i="4"/>
  <c r="G16" i="4" l="1"/>
  <c r="H16" i="4" s="1"/>
  <c r="F12" i="4"/>
  <c r="F11" i="4"/>
  <c r="F10" i="4" s="1"/>
  <c r="F9" i="4" s="1"/>
  <c r="F8" i="4" s="1"/>
  <c r="O43" i="4"/>
  <c r="N44" i="4"/>
  <c r="M44" i="4"/>
  <c r="N42" i="4"/>
  <c r="M42" i="4"/>
  <c r="M21" i="4"/>
  <c r="M10" i="4"/>
  <c r="N10" i="4"/>
  <c r="N21" i="4"/>
  <c r="O40" i="4"/>
  <c r="O39" i="4"/>
  <c r="O38" i="4"/>
  <c r="O145" i="4"/>
  <c r="M87" i="4"/>
  <c r="M86" i="4" s="1"/>
  <c r="O32" i="4"/>
  <c r="O124" i="4"/>
  <c r="P124" i="4" s="1"/>
  <c r="O142" i="4"/>
  <c r="P142" i="4" s="1"/>
  <c r="O140" i="4"/>
  <c r="P140" i="4" s="1"/>
  <c r="O137" i="4"/>
  <c r="P137" i="4" s="1"/>
  <c r="O136" i="4"/>
  <c r="P136" i="4" s="1"/>
  <c r="O135" i="4"/>
  <c r="P135" i="4" s="1"/>
  <c r="O134" i="4"/>
  <c r="P134" i="4" s="1"/>
  <c r="O133" i="4"/>
  <c r="P133" i="4" s="1"/>
  <c r="O132" i="4"/>
  <c r="P132" i="4" s="1"/>
  <c r="O131" i="4"/>
  <c r="P131" i="4" s="1"/>
  <c r="O130" i="4"/>
  <c r="P130" i="4" s="1"/>
  <c r="O129" i="4"/>
  <c r="P129" i="4" s="1"/>
  <c r="O128" i="4"/>
  <c r="P128" i="4" s="1"/>
  <c r="O127" i="4"/>
  <c r="P127" i="4" s="1"/>
  <c r="O123" i="4"/>
  <c r="P123" i="4" s="1"/>
  <c r="O122" i="4"/>
  <c r="P122" i="4" s="1"/>
  <c r="O121" i="4"/>
  <c r="P121" i="4" s="1"/>
  <c r="O120" i="4"/>
  <c r="P120" i="4" s="1"/>
  <c r="O119" i="4"/>
  <c r="P119" i="4" s="1"/>
  <c r="O118" i="4"/>
  <c r="P118" i="4" s="1"/>
  <c r="O117" i="4"/>
  <c r="P117" i="4" s="1"/>
  <c r="O116" i="4"/>
  <c r="P116" i="4" s="1"/>
  <c r="O115" i="4"/>
  <c r="P115" i="4" s="1"/>
  <c r="O75" i="4"/>
  <c r="P75" i="4" s="1"/>
  <c r="O84" i="4"/>
  <c r="P84" i="4" s="1"/>
  <c r="M9" i="4" l="1"/>
  <c r="O42" i="4"/>
  <c r="O21" i="4"/>
  <c r="P21" i="4" s="1"/>
  <c r="N9" i="4"/>
  <c r="N8" i="4" s="1"/>
  <c r="N41" i="4"/>
  <c r="O44" i="4"/>
  <c r="P44" i="4" s="1"/>
  <c r="M49" i="4"/>
  <c r="O10" i="4"/>
  <c r="P10" i="4" s="1"/>
  <c r="M85" i="4"/>
  <c r="O86" i="4"/>
  <c r="P86" i="4" s="1"/>
  <c r="M41" i="4"/>
  <c r="O41" i="4" s="1"/>
  <c r="P41" i="4" s="1"/>
  <c r="G10" i="4"/>
  <c r="H10" i="4" s="1"/>
  <c r="O9" i="4" l="1"/>
  <c r="P9" i="4" s="1"/>
  <c r="M48" i="4"/>
  <c r="O49" i="4"/>
  <c r="P49" i="4" s="1"/>
  <c r="G49" i="4"/>
  <c r="H49" i="4" s="1"/>
  <c r="O85" i="4"/>
  <c r="P85" i="4" s="1"/>
  <c r="G9" i="4"/>
  <c r="H9" i="4" s="1"/>
  <c r="G15" i="4"/>
  <c r="H15" i="4" s="1"/>
  <c r="E43" i="4" l="1"/>
  <c r="G44" i="4"/>
  <c r="H44" i="4" s="1"/>
  <c r="M82" i="4"/>
  <c r="O83" i="4"/>
  <c r="P83" i="4" s="1"/>
  <c r="O48" i="4"/>
  <c r="P48" i="4" s="1"/>
  <c r="O114" i="4"/>
  <c r="P114" i="4" s="1"/>
  <c r="O64" i="4"/>
  <c r="P64" i="4" s="1"/>
  <c r="O113" i="4"/>
  <c r="P113" i="4" s="1"/>
  <c r="O112" i="4"/>
  <c r="P112" i="4" s="1"/>
  <c r="O111" i="4"/>
  <c r="P111" i="4" s="1"/>
  <c r="O110" i="4"/>
  <c r="P110" i="4" s="1"/>
  <c r="O109" i="4"/>
  <c r="P109" i="4" s="1"/>
  <c r="O108" i="4"/>
  <c r="P108" i="4" s="1"/>
  <c r="O107" i="4"/>
  <c r="P107" i="4" s="1"/>
  <c r="O106" i="4"/>
  <c r="P106" i="4" s="1"/>
  <c r="O105" i="4"/>
  <c r="P105" i="4" s="1"/>
  <c r="O104" i="4"/>
  <c r="P104" i="4" s="1"/>
  <c r="O103" i="4"/>
  <c r="P103" i="4" s="1"/>
  <c r="O102" i="4"/>
  <c r="P102" i="4" s="1"/>
  <c r="O101" i="4"/>
  <c r="P101" i="4" s="1"/>
  <c r="O100" i="4"/>
  <c r="P100" i="4" s="1"/>
  <c r="O99" i="4"/>
  <c r="P99" i="4" s="1"/>
  <c r="O98" i="4"/>
  <c r="P98" i="4" s="1"/>
  <c r="O97" i="4"/>
  <c r="P97" i="4" s="1"/>
  <c r="O96" i="4"/>
  <c r="P96" i="4" s="1"/>
  <c r="O95" i="4"/>
  <c r="P95" i="4" s="1"/>
  <c r="O94" i="4"/>
  <c r="P94" i="4" s="1"/>
  <c r="O93" i="4"/>
  <c r="P93" i="4" s="1"/>
  <c r="O92" i="4"/>
  <c r="P92" i="4" s="1"/>
  <c r="O91" i="4"/>
  <c r="P91" i="4" s="1"/>
  <c r="O90" i="4"/>
  <c r="P90" i="4" s="1"/>
  <c r="O89" i="4"/>
  <c r="P89" i="4" s="1"/>
  <c r="O88" i="4"/>
  <c r="P88" i="4" s="1"/>
  <c r="O87" i="4"/>
  <c r="P87" i="4" s="1"/>
  <c r="P80" i="4"/>
  <c r="O79" i="4"/>
  <c r="P79" i="4" s="1"/>
  <c r="O78" i="4"/>
  <c r="P78" i="4" s="1"/>
  <c r="O77" i="4"/>
  <c r="P77" i="4" s="1"/>
  <c r="O76" i="4"/>
  <c r="P76" i="4" s="1"/>
  <c r="O74" i="4"/>
  <c r="P74" i="4" s="1"/>
  <c r="O73" i="4"/>
  <c r="P73" i="4" s="1"/>
  <c r="O72" i="4"/>
  <c r="P72" i="4" s="1"/>
  <c r="O71" i="4"/>
  <c r="P71" i="4" s="1"/>
  <c r="O70" i="4"/>
  <c r="P70" i="4" s="1"/>
  <c r="O69" i="4"/>
  <c r="P69" i="4" s="1"/>
  <c r="O68" i="4"/>
  <c r="P68" i="4" s="1"/>
  <c r="O65" i="4"/>
  <c r="P65" i="4" s="1"/>
  <c r="G43" i="4" l="1"/>
  <c r="H43" i="4" s="1"/>
  <c r="E8" i="4"/>
  <c r="O82" i="4"/>
  <c r="P82" i="4" s="1"/>
  <c r="M8" i="4"/>
  <c r="O63" i="4"/>
  <c r="P63" i="4" s="1"/>
  <c r="O62" i="4"/>
  <c r="P62" i="4" s="1"/>
  <c r="O59" i="4"/>
  <c r="P59" i="4" s="1"/>
  <c r="O58" i="4"/>
  <c r="P58" i="4" s="1"/>
  <c r="O57" i="4"/>
  <c r="P57" i="4" s="1"/>
  <c r="O60" i="4" l="1"/>
  <c r="P60" i="4" s="1"/>
  <c r="G11" i="4" l="1"/>
  <c r="H11" i="4" s="1"/>
  <c r="G14" i="4"/>
  <c r="H14" i="4" s="1"/>
  <c r="O56" i="4" l="1"/>
  <c r="P56" i="4" s="1"/>
  <c r="O55" i="4"/>
  <c r="P55" i="4" s="1"/>
  <c r="O54" i="4"/>
  <c r="P54" i="4" s="1"/>
  <c r="O53" i="4"/>
  <c r="P53" i="4" s="1"/>
  <c r="O52" i="4"/>
  <c r="P52" i="4" s="1"/>
  <c r="O51" i="4"/>
  <c r="P51" i="4" s="1"/>
  <c r="O50" i="4"/>
  <c r="P50" i="4" s="1"/>
  <c r="O47" i="4"/>
  <c r="P47" i="4" s="1"/>
  <c r="O46" i="4"/>
  <c r="P46" i="4" s="1"/>
  <c r="O45" i="4"/>
  <c r="P45" i="4" s="1"/>
  <c r="O37" i="4"/>
  <c r="P37" i="4" s="1"/>
  <c r="O36" i="4"/>
  <c r="P36" i="4" s="1"/>
  <c r="O35" i="4"/>
  <c r="P35" i="4" s="1"/>
  <c r="O34" i="4"/>
  <c r="P34" i="4" s="1"/>
  <c r="O33" i="4"/>
  <c r="P33" i="4" s="1"/>
  <c r="P32" i="4"/>
  <c r="O31" i="4"/>
  <c r="P31" i="4" s="1"/>
  <c r="O30" i="4"/>
  <c r="P30" i="4" s="1"/>
  <c r="O29" i="4"/>
  <c r="P29" i="4" s="1"/>
  <c r="O28" i="4"/>
  <c r="P28" i="4" s="1"/>
  <c r="O27" i="4"/>
  <c r="P27" i="4" s="1"/>
  <c r="O26" i="4"/>
  <c r="P26" i="4" s="1"/>
  <c r="O25" i="4"/>
  <c r="P25" i="4" s="1"/>
  <c r="O24" i="4"/>
  <c r="P24" i="4" s="1"/>
  <c r="O23" i="4"/>
  <c r="P23" i="4" s="1"/>
  <c r="O22" i="4"/>
  <c r="P22" i="4" s="1"/>
  <c r="O20" i="4"/>
  <c r="P20" i="4" s="1"/>
  <c r="O19" i="4"/>
  <c r="P19" i="4" s="1"/>
  <c r="O18" i="4"/>
  <c r="P18" i="4" s="1"/>
  <c r="O17" i="4"/>
  <c r="P17" i="4" s="1"/>
  <c r="O16" i="4"/>
  <c r="P16" i="4" s="1"/>
  <c r="O15" i="4"/>
  <c r="P15" i="4" s="1"/>
  <c r="O14" i="4"/>
  <c r="P14" i="4" s="1"/>
  <c r="O13" i="4"/>
  <c r="P13" i="4" s="1"/>
  <c r="O12" i="4"/>
  <c r="P12" i="4" s="1"/>
  <c r="O11" i="4"/>
  <c r="P11" i="4" s="1"/>
  <c r="G13" i="4"/>
  <c r="H13" i="4" s="1"/>
  <c r="G12" i="4"/>
  <c r="H12" i="4" s="1"/>
  <c r="O8" i="4" l="1"/>
  <c r="P8" i="4" s="1"/>
  <c r="G8" i="4"/>
  <c r="H8" i="4" s="1"/>
</calcChain>
</file>

<file path=xl/sharedStrings.xml><?xml version="1.0" encoding="utf-8"?>
<sst xmlns="http://schemas.openxmlformats.org/spreadsheetml/2006/main" count="410" uniqueCount="223">
  <si>
    <t>증감(B-A)</t>
    <phoneticPr fontId="2" type="noConversion"/>
  </si>
  <si>
    <t>항</t>
    <phoneticPr fontId="2" type="noConversion"/>
  </si>
  <si>
    <t>관</t>
    <phoneticPr fontId="2" type="noConversion"/>
  </si>
  <si>
    <t>목</t>
    <phoneticPr fontId="2" type="noConversion"/>
  </si>
  <si>
    <t>세목</t>
    <phoneticPr fontId="2" type="noConversion"/>
  </si>
  <si>
    <t>세    입</t>
    <phoneticPr fontId="2" type="noConversion"/>
  </si>
  <si>
    <t>세    출</t>
    <phoneticPr fontId="2" type="noConversion"/>
  </si>
  <si>
    <t>계</t>
    <phoneticPr fontId="2" type="noConversion"/>
  </si>
  <si>
    <t>2021년도 예산(A)</t>
    <phoneticPr fontId="2" type="noConversion"/>
  </si>
  <si>
    <t>증감율</t>
    <phoneticPr fontId="2" type="noConversion"/>
  </si>
  <si>
    <t>아이엠장애인자립생활센터 2022년 세입, 세출 예산</t>
    <phoneticPr fontId="2" type="noConversion"/>
  </si>
  <si>
    <t>2022년도 예산(B)</t>
    <phoneticPr fontId="2" type="noConversion"/>
  </si>
  <si>
    <t>2021년도 예산(A)</t>
    <phoneticPr fontId="2" type="noConversion"/>
  </si>
  <si>
    <t>2022년도 예산(B)</t>
    <phoneticPr fontId="2" type="noConversion"/>
  </si>
  <si>
    <t>사무비</t>
    <phoneticPr fontId="2" type="noConversion"/>
  </si>
  <si>
    <t>인건비</t>
    <phoneticPr fontId="2" type="noConversion"/>
  </si>
  <si>
    <t>기본급</t>
    <phoneticPr fontId="2" type="noConversion"/>
  </si>
  <si>
    <t>기본급</t>
    <phoneticPr fontId="2" type="noConversion"/>
  </si>
  <si>
    <t>제수당</t>
    <phoneticPr fontId="2" type="noConversion"/>
  </si>
  <si>
    <t>제수당</t>
    <phoneticPr fontId="2" type="noConversion"/>
  </si>
  <si>
    <t>사회보험부담금</t>
    <phoneticPr fontId="2" type="noConversion"/>
  </si>
  <si>
    <t>퇴직적립금</t>
    <phoneticPr fontId="2" type="noConversion"/>
  </si>
  <si>
    <t>퇴직적립금</t>
    <phoneticPr fontId="2" type="noConversion"/>
  </si>
  <si>
    <t>기타후생경비</t>
    <phoneticPr fontId="2" type="noConversion"/>
  </si>
  <si>
    <t>기타후생경비</t>
    <phoneticPr fontId="2" type="noConversion"/>
  </si>
  <si>
    <t>운영비</t>
    <phoneticPr fontId="2" type="noConversion"/>
  </si>
  <si>
    <t>수용비 및 수수료</t>
    <phoneticPr fontId="2" type="noConversion"/>
  </si>
  <si>
    <t>수용비 및 수수료</t>
    <phoneticPr fontId="2" type="noConversion"/>
  </si>
  <si>
    <t>사업비</t>
    <phoneticPr fontId="2" type="noConversion"/>
  </si>
  <si>
    <t>권익옹호</t>
    <phoneticPr fontId="2" type="noConversion"/>
  </si>
  <si>
    <t>iMind-인권교육</t>
    <phoneticPr fontId="2" type="noConversion"/>
  </si>
  <si>
    <t>iMind-인권교육</t>
    <phoneticPr fontId="2" type="noConversion"/>
  </si>
  <si>
    <t>숨이 턱턱, 턱이 턱턱-서초 동네한바퀴 조사단</t>
    <phoneticPr fontId="2" type="noConversion"/>
  </si>
  <si>
    <t>IL 정보연대활동</t>
    <phoneticPr fontId="2" type="noConversion"/>
  </si>
  <si>
    <t>연대회의 및 자립생활 네트워크</t>
    <phoneticPr fontId="2" type="noConversion"/>
  </si>
  <si>
    <t>동료상담</t>
    <phoneticPr fontId="2" type="noConversion"/>
  </si>
  <si>
    <t>개별동료상담</t>
    <phoneticPr fontId="2" type="noConversion"/>
  </si>
  <si>
    <t>집단동료상담</t>
    <phoneticPr fontId="2" type="noConversion"/>
  </si>
  <si>
    <t>자립생활기술훈련</t>
    <phoneticPr fontId="2" type="noConversion"/>
  </si>
  <si>
    <t>나혼잘(나 혼자서도 잘한다)-개별ILS</t>
    <phoneticPr fontId="2" type="noConversion"/>
  </si>
  <si>
    <t>해피투게더-발달장애인 집단ILP</t>
    <phoneticPr fontId="2" type="noConversion"/>
  </si>
  <si>
    <t>탈시설자립지원</t>
    <phoneticPr fontId="2" type="noConversion"/>
  </si>
  <si>
    <t>탈시설 네트워크</t>
    <phoneticPr fontId="2" type="noConversion"/>
  </si>
  <si>
    <t>기타사업</t>
    <phoneticPr fontId="2" type="noConversion"/>
  </si>
  <si>
    <t>활동가 임파워먼트(EMPOWERMENT)</t>
    <phoneticPr fontId="2" type="noConversion"/>
  </si>
  <si>
    <t>집집마당 클린사업_시즌Ⅲ</t>
    <phoneticPr fontId="2" type="noConversion"/>
  </si>
  <si>
    <t>유튜브 크리에이터 양성과정</t>
    <phoneticPr fontId="2" type="noConversion"/>
  </si>
  <si>
    <t>아이엠매거진</t>
    <phoneticPr fontId="2" type="noConversion"/>
  </si>
  <si>
    <t>홍보사업</t>
    <phoneticPr fontId="2" type="noConversion"/>
  </si>
  <si>
    <t>자조모임 숨통(숨지 말고 소통하자!)</t>
    <phoneticPr fontId="2" type="noConversion"/>
  </si>
  <si>
    <t>사업평가보고회</t>
    <phoneticPr fontId="2" type="noConversion"/>
  </si>
  <si>
    <t>수용비 및 수수료</t>
    <phoneticPr fontId="2" type="noConversion"/>
  </si>
  <si>
    <t>사무비</t>
    <phoneticPr fontId="2" type="noConversion"/>
  </si>
  <si>
    <t>인건비</t>
    <phoneticPr fontId="2" type="noConversion"/>
  </si>
  <si>
    <t>급여</t>
    <phoneticPr fontId="2" type="noConversion"/>
  </si>
  <si>
    <t>사회보험료</t>
    <phoneticPr fontId="2" type="noConversion"/>
  </si>
  <si>
    <t>퇴직금</t>
    <phoneticPr fontId="2" type="noConversion"/>
  </si>
  <si>
    <t>기타후생경비</t>
    <phoneticPr fontId="2" type="noConversion"/>
  </si>
  <si>
    <t>운영비</t>
    <phoneticPr fontId="2" type="noConversion"/>
  </si>
  <si>
    <t>동료상담</t>
    <phoneticPr fontId="2" type="noConversion"/>
  </si>
  <si>
    <t>개별동료상담</t>
    <phoneticPr fontId="2" type="noConversion"/>
  </si>
  <si>
    <t>지역사회개발사업</t>
    <phoneticPr fontId="2" type="noConversion"/>
  </si>
  <si>
    <t>개별동료상담</t>
    <phoneticPr fontId="2" type="noConversion"/>
  </si>
  <si>
    <t>지역사회개발사업</t>
    <phoneticPr fontId="2" type="noConversion"/>
  </si>
  <si>
    <t>운영비</t>
    <phoneticPr fontId="2" type="noConversion"/>
  </si>
  <si>
    <t>사회보험료</t>
    <phoneticPr fontId="2" type="noConversion"/>
  </si>
  <si>
    <t>건강보험</t>
    <phoneticPr fontId="2" type="noConversion"/>
  </si>
  <si>
    <t>요양보험</t>
    <phoneticPr fontId="2" type="noConversion"/>
  </si>
  <si>
    <t>국민연금</t>
    <phoneticPr fontId="2" type="noConversion"/>
  </si>
  <si>
    <t>고용보험</t>
    <phoneticPr fontId="2" type="noConversion"/>
  </si>
  <si>
    <t>산재보험</t>
    <phoneticPr fontId="2" type="noConversion"/>
  </si>
  <si>
    <t>건강보험</t>
    <phoneticPr fontId="2" type="noConversion"/>
  </si>
  <si>
    <t>국민연금</t>
    <phoneticPr fontId="2" type="noConversion"/>
  </si>
  <si>
    <t>산재보험</t>
    <phoneticPr fontId="2" type="noConversion"/>
  </si>
  <si>
    <t>장기요양</t>
    <phoneticPr fontId="2" type="noConversion"/>
  </si>
  <si>
    <t>고용보험</t>
    <phoneticPr fontId="2" type="noConversion"/>
  </si>
  <si>
    <t>기관운영비</t>
    <phoneticPr fontId="2" type="noConversion"/>
  </si>
  <si>
    <t>공공요금</t>
    <phoneticPr fontId="2" type="noConversion"/>
  </si>
  <si>
    <t>사무용품비</t>
    <phoneticPr fontId="2" type="noConversion"/>
  </si>
  <si>
    <t>기타운영비</t>
    <phoneticPr fontId="2" type="noConversion"/>
  </si>
  <si>
    <t>장비운영비</t>
    <phoneticPr fontId="2" type="noConversion"/>
  </si>
  <si>
    <t>22년 신규장비 운영비</t>
    <phoneticPr fontId="2" type="noConversion"/>
  </si>
  <si>
    <t>22년 장비운영비</t>
    <phoneticPr fontId="2" type="noConversion"/>
  </si>
  <si>
    <t>22년 교체장비 운영비</t>
    <phoneticPr fontId="2" type="noConversion"/>
  </si>
  <si>
    <t>소모품비</t>
    <phoneticPr fontId="2" type="noConversion"/>
  </si>
  <si>
    <t>응급장비 소모품비</t>
    <phoneticPr fontId="2" type="noConversion"/>
  </si>
  <si>
    <t>사무비</t>
    <phoneticPr fontId="2" type="noConversion"/>
  </si>
  <si>
    <t>인건비</t>
    <phoneticPr fontId="2" type="noConversion"/>
  </si>
  <si>
    <t>급여</t>
    <phoneticPr fontId="2" type="noConversion"/>
  </si>
  <si>
    <t>주휴수당</t>
    <phoneticPr fontId="2" type="noConversion"/>
  </si>
  <si>
    <t>야간수당</t>
    <phoneticPr fontId="2" type="noConversion"/>
  </si>
  <si>
    <t>사회보험료</t>
    <phoneticPr fontId="2" type="noConversion"/>
  </si>
  <si>
    <t>건강보험</t>
    <phoneticPr fontId="2" type="noConversion"/>
  </si>
  <si>
    <t>국민연금</t>
    <phoneticPr fontId="2" type="noConversion"/>
  </si>
  <si>
    <t>산재보험</t>
    <phoneticPr fontId="2" type="noConversion"/>
  </si>
  <si>
    <t>퇴직금</t>
    <phoneticPr fontId="2" type="noConversion"/>
  </si>
  <si>
    <t>운영비</t>
    <phoneticPr fontId="2" type="noConversion"/>
  </si>
  <si>
    <t>기관운영비</t>
    <phoneticPr fontId="2" type="noConversion"/>
  </si>
  <si>
    <t>공공요금</t>
    <phoneticPr fontId="2" type="noConversion"/>
  </si>
  <si>
    <t>주유비</t>
    <phoneticPr fontId="2" type="noConversion"/>
  </si>
  <si>
    <t>차량운영비</t>
    <phoneticPr fontId="2" type="noConversion"/>
  </si>
  <si>
    <t>기타운영비</t>
    <phoneticPr fontId="2" type="noConversion"/>
  </si>
  <si>
    <t>인건비</t>
    <phoneticPr fontId="2" type="noConversion"/>
  </si>
  <si>
    <t>활동지원사 급여</t>
    <phoneticPr fontId="2" type="noConversion"/>
  </si>
  <si>
    <t>전담인력 급여</t>
    <phoneticPr fontId="2" type="noConversion"/>
  </si>
  <si>
    <t>식대</t>
    <phoneticPr fontId="2" type="noConversion"/>
  </si>
  <si>
    <t>복리후생비</t>
    <phoneticPr fontId="2" type="noConversion"/>
  </si>
  <si>
    <t>전담인력복리후생비</t>
    <phoneticPr fontId="2" type="noConversion"/>
  </si>
  <si>
    <t>보험료 및 퇴직연금</t>
    <phoneticPr fontId="2" type="noConversion"/>
  </si>
  <si>
    <t>제세공과금</t>
    <phoneticPr fontId="2" type="noConversion"/>
  </si>
  <si>
    <t>배상보험</t>
    <phoneticPr fontId="2" type="noConversion"/>
  </si>
  <si>
    <t>상해보험</t>
    <phoneticPr fontId="2" type="noConversion"/>
  </si>
  <si>
    <t>협회가입비</t>
    <phoneticPr fontId="2" type="noConversion"/>
  </si>
  <si>
    <t>주민세</t>
    <phoneticPr fontId="2" type="noConversion"/>
  </si>
  <si>
    <t>전담인력 사회보험부담금</t>
    <phoneticPr fontId="2" type="noConversion"/>
  </si>
  <si>
    <t>산재보험</t>
    <phoneticPr fontId="2" type="noConversion"/>
  </si>
  <si>
    <t>장기요양</t>
    <phoneticPr fontId="2" type="noConversion"/>
  </si>
  <si>
    <t>고용보험</t>
    <phoneticPr fontId="2" type="noConversion"/>
  </si>
  <si>
    <t>활동지원사 사회보험부담금</t>
    <phoneticPr fontId="2" type="noConversion"/>
  </si>
  <si>
    <t>퇴직적립금</t>
    <phoneticPr fontId="2" type="noConversion"/>
  </si>
  <si>
    <t>전담인력 퇴직연금</t>
    <phoneticPr fontId="2" type="noConversion"/>
  </si>
  <si>
    <t>활동지원사 퇴직연금</t>
    <phoneticPr fontId="2" type="noConversion"/>
  </si>
  <si>
    <t>통신료</t>
    <phoneticPr fontId="2" type="noConversion"/>
  </si>
  <si>
    <t>사무용품비</t>
    <phoneticPr fontId="2" type="noConversion"/>
  </si>
  <si>
    <t>홍보비</t>
    <phoneticPr fontId="2" type="noConversion"/>
  </si>
  <si>
    <t>차량비</t>
    <phoneticPr fontId="2" type="noConversion"/>
  </si>
  <si>
    <t>활동지원 단말기</t>
    <phoneticPr fontId="2" type="noConversion"/>
  </si>
  <si>
    <t>사무용품비</t>
    <phoneticPr fontId="2" type="noConversion"/>
  </si>
  <si>
    <t>홍보용품비</t>
    <phoneticPr fontId="2" type="noConversion"/>
  </si>
  <si>
    <t>차량유류대</t>
    <phoneticPr fontId="2" type="noConversion"/>
  </si>
  <si>
    <t>차량정비 유지비</t>
    <phoneticPr fontId="2" type="noConversion"/>
  </si>
  <si>
    <t>차량 소모품비</t>
    <phoneticPr fontId="2" type="noConversion"/>
  </si>
  <si>
    <t>세무기장료</t>
    <phoneticPr fontId="2" type="noConversion"/>
  </si>
  <si>
    <t>활동지원보조프로그램</t>
    <phoneticPr fontId="2" type="noConversion"/>
  </si>
  <si>
    <t>기타운영비</t>
    <phoneticPr fontId="2" type="noConversion"/>
  </si>
  <si>
    <t>여비</t>
    <phoneticPr fontId="2" type="noConversion"/>
  </si>
  <si>
    <t>출장비</t>
    <phoneticPr fontId="2" type="noConversion"/>
  </si>
  <si>
    <t>연수비</t>
    <phoneticPr fontId="2" type="noConversion"/>
  </si>
  <si>
    <t>우편료</t>
    <phoneticPr fontId="2" type="noConversion"/>
  </si>
  <si>
    <t>단말기</t>
    <phoneticPr fontId="2" type="noConversion"/>
  </si>
  <si>
    <t>수용비 및 수수료</t>
    <phoneticPr fontId="2" type="noConversion"/>
  </si>
  <si>
    <t>통행료</t>
    <phoneticPr fontId="2" type="noConversion"/>
  </si>
  <si>
    <t>주차료</t>
    <phoneticPr fontId="2" type="noConversion"/>
  </si>
  <si>
    <t>수수료</t>
    <phoneticPr fontId="2" type="noConversion"/>
  </si>
  <si>
    <t>교육비</t>
    <phoneticPr fontId="2" type="noConversion"/>
  </si>
  <si>
    <t>활동지원사 보수교육비</t>
    <phoneticPr fontId="2" type="noConversion"/>
  </si>
  <si>
    <t>이용자 보수교육비</t>
    <phoneticPr fontId="2" type="noConversion"/>
  </si>
  <si>
    <t>보수교육 다과비</t>
    <phoneticPr fontId="2" type="noConversion"/>
  </si>
  <si>
    <t>회의비</t>
    <phoneticPr fontId="2" type="noConversion"/>
  </si>
  <si>
    <t>운영위원 회의비</t>
    <phoneticPr fontId="2" type="noConversion"/>
  </si>
  <si>
    <t>기타 회의비</t>
    <phoneticPr fontId="2" type="noConversion"/>
  </si>
  <si>
    <t>친목도모비</t>
    <phoneticPr fontId="2" type="noConversion"/>
  </si>
  <si>
    <t>경조사비</t>
    <phoneticPr fontId="2" type="noConversion"/>
  </si>
  <si>
    <t>사업추진비</t>
    <phoneticPr fontId="2" type="noConversion"/>
  </si>
  <si>
    <t>복지사업비</t>
    <phoneticPr fontId="2" type="noConversion"/>
  </si>
  <si>
    <t>모니터링비</t>
    <phoneticPr fontId="2" type="noConversion"/>
  </si>
  <si>
    <t>보수교육진행비</t>
    <phoneticPr fontId="2" type="noConversion"/>
  </si>
  <si>
    <t>사업진행비</t>
    <phoneticPr fontId="2" type="noConversion"/>
  </si>
  <si>
    <t>재산조성비</t>
    <phoneticPr fontId="2" type="noConversion"/>
  </si>
  <si>
    <t>자산취득비</t>
    <phoneticPr fontId="2" type="noConversion"/>
  </si>
  <si>
    <t>예비비 및 기타</t>
    <phoneticPr fontId="2" type="noConversion"/>
  </si>
  <si>
    <t>예비비 및 기타</t>
    <phoneticPr fontId="2" type="noConversion"/>
  </si>
  <si>
    <t>예비비</t>
    <phoneticPr fontId="2" type="noConversion"/>
  </si>
  <si>
    <t>기관운영비</t>
    <phoneticPr fontId="2" type="noConversion"/>
  </si>
  <si>
    <t>임대료</t>
    <phoneticPr fontId="2" type="noConversion"/>
  </si>
  <si>
    <t>장기요양</t>
    <phoneticPr fontId="2" type="noConversion"/>
  </si>
  <si>
    <t>고용보험</t>
    <phoneticPr fontId="2" type="noConversion"/>
  </si>
  <si>
    <t>임대료</t>
    <phoneticPr fontId="2" type="noConversion"/>
  </si>
  <si>
    <t>이용자 보수교육비</t>
    <phoneticPr fontId="2" type="noConversion"/>
  </si>
  <si>
    <t xml:space="preserve"> * 2022년도 예산 총괄표</t>
    <phoneticPr fontId="2" type="noConversion"/>
  </si>
  <si>
    <t>인건비</t>
    <phoneticPr fontId="2" type="noConversion"/>
  </si>
  <si>
    <t>급여</t>
    <phoneticPr fontId="2" type="noConversion"/>
  </si>
  <si>
    <t>사회보험부담금</t>
    <phoneticPr fontId="2" type="noConversion"/>
  </si>
  <si>
    <t>퇴직적립금</t>
    <phoneticPr fontId="2" type="noConversion"/>
  </si>
  <si>
    <t>기타후생경비</t>
    <phoneticPr fontId="2" type="noConversion"/>
  </si>
  <si>
    <t>서울시센터지원사업 사무비 소계</t>
    <phoneticPr fontId="2" type="noConversion"/>
  </si>
  <si>
    <t>서울시센터지원사업 사업비 소계</t>
    <phoneticPr fontId="2" type="noConversion"/>
  </si>
  <si>
    <t>스마트폰 활용교육</t>
    <phoneticPr fontId="2" type="noConversion"/>
  </si>
  <si>
    <t>코로나19 물품 지원사업</t>
    <phoneticPr fontId="2" type="noConversion"/>
  </si>
  <si>
    <t>코로나 방역 기자재 구입</t>
    <phoneticPr fontId="2" type="noConversion"/>
  </si>
  <si>
    <t>서울시센터지원사업 총 소계</t>
    <phoneticPr fontId="2" type="noConversion"/>
  </si>
  <si>
    <t>서울시센터지원사업 자부담 총 소계</t>
    <phoneticPr fontId="2" type="noConversion"/>
  </si>
  <si>
    <t>수용비 및 수수료</t>
    <phoneticPr fontId="2" type="noConversion"/>
  </si>
  <si>
    <t>응급안전알림서비스 총 소계</t>
    <phoneticPr fontId="2" type="noConversion"/>
  </si>
  <si>
    <t>야간순회방문서비스 총 소계</t>
    <phoneticPr fontId="2" type="noConversion"/>
  </si>
  <si>
    <t>급여</t>
    <phoneticPr fontId="2" type="noConversion"/>
  </si>
  <si>
    <t>서초구운영지원금 총 소계</t>
    <phoneticPr fontId="2" type="noConversion"/>
  </si>
  <si>
    <t>서울시센터지원사업 자부담 사무비 소계</t>
    <phoneticPr fontId="2" type="noConversion"/>
  </si>
  <si>
    <t>서울시센터지원사업 자부담 사업비 소계</t>
    <phoneticPr fontId="2" type="noConversion"/>
  </si>
  <si>
    <t>응급안전알림서비스 사무비 소계</t>
    <phoneticPr fontId="2" type="noConversion"/>
  </si>
  <si>
    <t>야간순회방문서비스 사무비 소계</t>
    <phoneticPr fontId="2" type="noConversion"/>
  </si>
  <si>
    <t>서울시센터지원사업 자부담 사무비 소계</t>
    <phoneticPr fontId="2" type="noConversion"/>
  </si>
  <si>
    <t>서울시센터지원사업 자부담 사업비 소계</t>
    <phoneticPr fontId="2" type="noConversion"/>
  </si>
  <si>
    <t>응급안전알림서비스 사무비 소계</t>
    <phoneticPr fontId="2" type="noConversion"/>
  </si>
  <si>
    <t>장애인활동지원사업 총 소계</t>
    <phoneticPr fontId="2" type="noConversion"/>
  </si>
  <si>
    <t>장애인활동지원사업 사무비 소계</t>
    <phoneticPr fontId="2" type="noConversion"/>
  </si>
  <si>
    <t>장애인활동지원사업 재산조성비 소계</t>
    <phoneticPr fontId="2" type="noConversion"/>
  </si>
  <si>
    <t>장애인활동지원사업 예비비 및 기타 소계</t>
    <phoneticPr fontId="2" type="noConversion"/>
  </si>
  <si>
    <t>사업비</t>
    <phoneticPr fontId="2" type="noConversion"/>
  </si>
  <si>
    <t>장애인활동지원사업 사업비 소계</t>
    <phoneticPr fontId="2" type="noConversion"/>
  </si>
  <si>
    <t>장애인활동보조서비스</t>
    <phoneticPr fontId="2" type="noConversion"/>
  </si>
  <si>
    <t>정부지원금</t>
    <phoneticPr fontId="2" type="noConversion"/>
  </si>
  <si>
    <t>국비</t>
    <phoneticPr fontId="2" type="noConversion"/>
  </si>
  <si>
    <t>시비</t>
    <phoneticPr fontId="2" type="noConversion"/>
  </si>
  <si>
    <t>가산수당</t>
    <phoneticPr fontId="2" type="noConversion"/>
  </si>
  <si>
    <t>가산수당</t>
    <phoneticPr fontId="2" type="noConversion"/>
  </si>
  <si>
    <t xml:space="preserve">이월금 </t>
    <phoneticPr fontId="2" type="noConversion"/>
  </si>
  <si>
    <t>이월금</t>
    <phoneticPr fontId="2" type="noConversion"/>
  </si>
  <si>
    <t>코로나19 물품 지원사업</t>
    <phoneticPr fontId="2" type="noConversion"/>
  </si>
  <si>
    <t>시비</t>
    <phoneticPr fontId="2" type="noConversion"/>
  </si>
  <si>
    <t>운영비</t>
    <phoneticPr fontId="2" type="noConversion"/>
  </si>
  <si>
    <t>서초구운영지원금 사무비 소계</t>
    <phoneticPr fontId="2" type="noConversion"/>
  </si>
  <si>
    <t>서초구운영지원금 사무비 소계</t>
    <phoneticPr fontId="2" type="noConversion"/>
  </si>
  <si>
    <t>장애인활동지원사업 장애인활동보조서비스 소계</t>
    <phoneticPr fontId="2" type="noConversion"/>
  </si>
  <si>
    <t>장애인활동지원사업 가산수당 소계</t>
    <phoneticPr fontId="2" type="noConversion"/>
  </si>
  <si>
    <t>장애인활동지원사업 이월금 소계</t>
    <phoneticPr fontId="2" type="noConversion"/>
  </si>
  <si>
    <t>사무용품비</t>
    <phoneticPr fontId="2" type="noConversion"/>
  </si>
  <si>
    <t>기타사업</t>
    <phoneticPr fontId="2" type="noConversion"/>
  </si>
  <si>
    <t>여비</t>
    <phoneticPr fontId="2" type="noConversion"/>
  </si>
  <si>
    <t>송년회</t>
    <phoneticPr fontId="2" type="noConversion"/>
  </si>
  <si>
    <t>100%▼</t>
    <phoneticPr fontId="2" type="noConversion"/>
  </si>
  <si>
    <t>100%▼</t>
    <phoneticPr fontId="2" type="noConversion"/>
  </si>
  <si>
    <t xml:space="preserve">
사무비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</si>
</sst>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[Black]#,##0&quot;%▲&quot;;[Black]#,##0&quot;%▼&quot;"/>
  </numFmts>
  <fonts count="1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name val="맑은 고딕"/>
      <family val="3"/>
      <charset val="129"/>
    </font>
    <font>
      <b/>
      <sz val="20"/>
      <color theme="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20"/>
      <color rgb="FFFF0000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41" fontId="0" fillId="0" borderId="0" xfId="1" applyFont="1">
      <alignment vertical="center"/>
    </xf>
    <xf numFmtId="41" fontId="3" fillId="0" borderId="0" xfId="1" applyFont="1">
      <alignment vertical="center"/>
    </xf>
    <xf numFmtId="41" fontId="3" fillId="0" borderId="0" xfId="1" applyFont="1" applyAlignment="1">
      <alignment horizontal="center" vertical="center"/>
    </xf>
    <xf numFmtId="41" fontId="0" fillId="0" borderId="0" xfId="1" applyFont="1" applyAlignment="1">
      <alignment horizontal="center" vertical="center"/>
    </xf>
    <xf numFmtId="41" fontId="7" fillId="0" borderId="1" xfId="1" applyFont="1" applyBorder="1" applyAlignment="1">
      <alignment vertical="center"/>
    </xf>
    <xf numFmtId="41" fontId="7" fillId="0" borderId="1" xfId="1" applyFont="1" applyBorder="1" applyAlignment="1">
      <alignment vertical="center" wrapText="1"/>
    </xf>
    <xf numFmtId="41" fontId="7" fillId="0" borderId="1" xfId="1" applyFont="1" applyBorder="1">
      <alignment vertical="center"/>
    </xf>
    <xf numFmtId="176" fontId="7" fillId="0" borderId="17" xfId="4" applyNumberFormat="1" applyFont="1" applyBorder="1" applyAlignment="1">
      <alignment vertical="center"/>
    </xf>
    <xf numFmtId="41" fontId="6" fillId="0" borderId="1" xfId="1" applyFont="1" applyBorder="1">
      <alignment vertical="center"/>
    </xf>
    <xf numFmtId="0" fontId="9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1" fontId="7" fillId="0" borderId="1" xfId="1" applyFont="1" applyBorder="1" applyAlignment="1">
      <alignment horizontal="right" vertical="center"/>
    </xf>
    <xf numFmtId="41" fontId="7" fillId="0" borderId="1" xfId="1" applyFont="1" applyBorder="1" applyAlignment="1">
      <alignment horizontal="right" vertical="center" wrapText="1"/>
    </xf>
    <xf numFmtId="41" fontId="7" fillId="0" borderId="1" xfId="1" applyFont="1" applyFill="1" applyBorder="1" applyAlignment="1">
      <alignment horizontal="center" vertical="center"/>
    </xf>
    <xf numFmtId="41" fontId="0" fillId="0" borderId="0" xfId="0" applyNumberFormat="1">
      <alignment vertical="center"/>
    </xf>
    <xf numFmtId="41" fontId="7" fillId="0" borderId="0" xfId="1" applyFont="1" applyFill="1" applyBorder="1">
      <alignment vertical="center"/>
    </xf>
    <xf numFmtId="41" fontId="7" fillId="0" borderId="11" xfId="1" applyFont="1" applyBorder="1" applyAlignment="1">
      <alignment horizontal="center" vertical="center"/>
    </xf>
    <xf numFmtId="41" fontId="7" fillId="0" borderId="11" xfId="1" applyFont="1" applyFill="1" applyBorder="1" applyAlignment="1">
      <alignment horizontal="center" vertical="center"/>
    </xf>
    <xf numFmtId="41" fontId="7" fillId="0" borderId="11" xfId="1" applyFont="1" applyBorder="1">
      <alignment vertical="center"/>
    </xf>
    <xf numFmtId="41" fontId="7" fillId="0" borderId="11" xfId="1" applyFont="1" applyBorder="1" applyAlignment="1">
      <alignment vertical="center"/>
    </xf>
    <xf numFmtId="176" fontId="7" fillId="0" borderId="12" xfId="4" applyNumberFormat="1" applyFont="1" applyBorder="1" applyAlignment="1">
      <alignment vertical="center"/>
    </xf>
    <xf numFmtId="0" fontId="0" fillId="0" borderId="0" xfId="0" applyFill="1">
      <alignment vertical="center"/>
    </xf>
    <xf numFmtId="176" fontId="7" fillId="0" borderId="17" xfId="4" applyNumberFormat="1" applyFont="1" applyBorder="1" applyAlignment="1">
      <alignment horizontal="right" vertical="center"/>
    </xf>
    <xf numFmtId="176" fontId="7" fillId="0" borderId="17" xfId="4" applyNumberFormat="1" applyFont="1" applyFill="1" applyBorder="1" applyAlignment="1">
      <alignment horizontal="right" vertical="center"/>
    </xf>
    <xf numFmtId="41" fontId="7" fillId="0" borderId="16" xfId="1" applyFont="1" applyBorder="1" applyAlignment="1">
      <alignment horizontal="center" vertical="center" wrapText="1"/>
    </xf>
    <xf numFmtId="41" fontId="8" fillId="2" borderId="1" xfId="1" applyFont="1" applyFill="1" applyBorder="1">
      <alignment vertical="center"/>
    </xf>
    <xf numFmtId="41" fontId="8" fillId="2" borderId="1" xfId="1" applyFont="1" applyFill="1" applyBorder="1" applyAlignment="1">
      <alignment vertical="center"/>
    </xf>
    <xf numFmtId="176" fontId="8" fillId="2" borderId="17" xfId="4" applyNumberFormat="1" applyFont="1" applyFill="1" applyBorder="1" applyAlignment="1">
      <alignment vertical="center"/>
    </xf>
    <xf numFmtId="41" fontId="8" fillId="3" borderId="1" xfId="1" applyFont="1" applyFill="1" applyBorder="1">
      <alignment vertical="center"/>
    </xf>
    <xf numFmtId="41" fontId="8" fillId="3" borderId="1" xfId="1" applyFont="1" applyFill="1" applyBorder="1" applyAlignment="1">
      <alignment vertical="center"/>
    </xf>
    <xf numFmtId="176" fontId="8" fillId="3" borderId="17" xfId="4" applyNumberFormat="1" applyFont="1" applyFill="1" applyBorder="1" applyAlignment="1">
      <alignment vertical="center"/>
    </xf>
    <xf numFmtId="41" fontId="8" fillId="4" borderId="1" xfId="1" applyFont="1" applyFill="1" applyBorder="1">
      <alignment vertical="center"/>
    </xf>
    <xf numFmtId="41" fontId="8" fillId="4" borderId="1" xfId="1" applyFont="1" applyFill="1" applyBorder="1" applyAlignment="1">
      <alignment vertical="center"/>
    </xf>
    <xf numFmtId="176" fontId="8" fillId="4" borderId="17" xfId="4" applyNumberFormat="1" applyFont="1" applyFill="1" applyBorder="1" applyAlignment="1">
      <alignment vertical="center"/>
    </xf>
    <xf numFmtId="41" fontId="8" fillId="2" borderId="1" xfId="1" applyFont="1" applyFill="1" applyBorder="1" applyAlignment="1">
      <alignment horizontal="right" vertical="center"/>
    </xf>
    <xf numFmtId="176" fontId="8" fillId="2" borderId="17" xfId="4" applyNumberFormat="1" applyFont="1" applyFill="1" applyBorder="1" applyAlignment="1">
      <alignment horizontal="right" vertical="center"/>
    </xf>
    <xf numFmtId="41" fontId="8" fillId="0" borderId="14" xfId="1" applyFont="1" applyFill="1" applyBorder="1" applyAlignment="1">
      <alignment horizontal="center" vertical="center"/>
    </xf>
    <xf numFmtId="41" fontId="8" fillId="0" borderId="5" xfId="1" applyFont="1" applyFill="1" applyBorder="1" applyAlignment="1">
      <alignment horizontal="center" vertical="center"/>
    </xf>
    <xf numFmtId="41" fontId="8" fillId="0" borderId="15" xfId="1" applyFont="1" applyFill="1" applyBorder="1" applyAlignment="1">
      <alignment horizontal="center" vertical="center"/>
    </xf>
    <xf numFmtId="41" fontId="8" fillId="0" borderId="8" xfId="1" applyFont="1" applyFill="1" applyBorder="1" applyAlignment="1">
      <alignment horizontal="center" vertical="center"/>
    </xf>
    <xf numFmtId="41" fontId="8" fillId="0" borderId="9" xfId="1" applyFont="1" applyFill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 wrapText="1"/>
    </xf>
    <xf numFmtId="41" fontId="7" fillId="0" borderId="20" xfId="1" applyFont="1" applyBorder="1" applyAlignment="1">
      <alignment horizontal="center" vertical="center" wrapText="1"/>
    </xf>
    <xf numFmtId="41" fontId="7" fillId="0" borderId="14" xfId="1" applyFont="1" applyBorder="1" applyAlignment="1">
      <alignment horizontal="center" vertical="center" wrapText="1"/>
    </xf>
    <xf numFmtId="41" fontId="7" fillId="0" borderId="5" xfId="1" applyFont="1" applyBorder="1" applyAlignment="1">
      <alignment horizontal="center" vertical="center" wrapText="1"/>
    </xf>
    <xf numFmtId="41" fontId="7" fillId="0" borderId="16" xfId="1" applyFont="1" applyBorder="1" applyAlignment="1">
      <alignment horizontal="center" vertical="center"/>
    </xf>
    <xf numFmtId="41" fontId="7" fillId="0" borderId="3" xfId="1" applyFont="1" applyBorder="1" applyAlignment="1">
      <alignment horizontal="center" vertical="center"/>
    </xf>
    <xf numFmtId="41" fontId="7" fillId="0" borderId="4" xfId="1" applyFont="1" applyFill="1" applyBorder="1">
      <alignment vertical="center"/>
    </xf>
    <xf numFmtId="41" fontId="8" fillId="0" borderId="23" xfId="1" applyFont="1" applyFill="1" applyBorder="1" applyAlignment="1">
      <alignment vertical="center"/>
    </xf>
    <xf numFmtId="41" fontId="8" fillId="0" borderId="0" xfId="1" applyFont="1" applyFill="1" applyBorder="1" applyAlignment="1">
      <alignment vertical="center"/>
    </xf>
    <xf numFmtId="41" fontId="8" fillId="0" borderId="24" xfId="1" applyFont="1" applyFill="1" applyBorder="1" applyAlignment="1">
      <alignment vertical="center"/>
    </xf>
    <xf numFmtId="41" fontId="8" fillId="0" borderId="21" xfId="1" applyFont="1" applyFill="1" applyBorder="1" applyAlignment="1">
      <alignment vertical="center"/>
    </xf>
    <xf numFmtId="41" fontId="8" fillId="0" borderId="7" xfId="1" applyFont="1" applyFill="1" applyBorder="1" applyAlignment="1">
      <alignment horizontal="center" vertical="center"/>
    </xf>
    <xf numFmtId="41" fontId="7" fillId="0" borderId="10" xfId="1" applyFont="1" applyBorder="1" applyAlignment="1">
      <alignment horizontal="center" vertical="center"/>
    </xf>
    <xf numFmtId="41" fontId="8" fillId="0" borderId="18" xfId="1" applyFont="1" applyFill="1" applyBorder="1" applyAlignment="1">
      <alignment vertical="center"/>
    </xf>
    <xf numFmtId="41" fontId="8" fillId="0" borderId="22" xfId="1" applyFont="1" applyFill="1" applyBorder="1" applyAlignment="1">
      <alignment vertical="center"/>
    </xf>
    <xf numFmtId="176" fontId="10" fillId="2" borderId="17" xfId="4" applyNumberFormat="1" applyFont="1" applyFill="1" applyBorder="1" applyAlignment="1">
      <alignment horizontal="right" vertical="center"/>
    </xf>
    <xf numFmtId="41" fontId="7" fillId="0" borderId="25" xfId="1" applyFont="1" applyBorder="1" applyAlignment="1">
      <alignment horizontal="center" vertical="center" wrapText="1"/>
    </xf>
    <xf numFmtId="41" fontId="7" fillId="0" borderId="23" xfId="1" applyFont="1" applyBorder="1" applyAlignment="1">
      <alignment horizontal="center" vertical="center" wrapText="1"/>
    </xf>
    <xf numFmtId="41" fontId="7" fillId="0" borderId="1" xfId="1" applyFont="1" applyBorder="1" applyAlignment="1">
      <alignment horizontal="center" vertical="center"/>
    </xf>
    <xf numFmtId="41" fontId="7" fillId="0" borderId="13" xfId="1" applyFont="1" applyBorder="1" applyAlignment="1">
      <alignment horizontal="center" vertical="center"/>
    </xf>
    <xf numFmtId="41" fontId="7" fillId="0" borderId="20" xfId="1" applyFont="1" applyBorder="1" applyAlignment="1">
      <alignment horizontal="center" vertical="center"/>
    </xf>
    <xf numFmtId="41" fontId="7" fillId="0" borderId="14" xfId="1" applyFont="1" applyBorder="1" applyAlignment="1">
      <alignment horizontal="center" vertical="center"/>
    </xf>
    <xf numFmtId="41" fontId="8" fillId="2" borderId="19" xfId="1" applyFont="1" applyFill="1" applyBorder="1" applyAlignment="1">
      <alignment horizontal="center" vertical="center"/>
    </xf>
    <xf numFmtId="41" fontId="8" fillId="2" borderId="6" xfId="1" applyFont="1" applyFill="1" applyBorder="1" applyAlignment="1">
      <alignment horizontal="center" vertical="center"/>
    </xf>
    <xf numFmtId="41" fontId="8" fillId="2" borderId="3" xfId="1" applyFont="1" applyFill="1" applyBorder="1" applyAlignment="1">
      <alignment horizontal="center" vertical="center"/>
    </xf>
    <xf numFmtId="41" fontId="8" fillId="3" borderId="19" xfId="1" applyFont="1" applyFill="1" applyBorder="1" applyAlignment="1">
      <alignment horizontal="center" vertical="center"/>
    </xf>
    <xf numFmtId="41" fontId="8" fillId="3" borderId="6" xfId="1" applyFont="1" applyFill="1" applyBorder="1" applyAlignment="1">
      <alignment horizontal="center" vertical="center"/>
    </xf>
    <xf numFmtId="41" fontId="8" fillId="3" borderId="3" xfId="1" applyFont="1" applyFill="1" applyBorder="1" applyAlignment="1">
      <alignment horizontal="center" vertical="center"/>
    </xf>
    <xf numFmtId="41" fontId="7" fillId="0" borderId="1" xfId="1" applyFont="1" applyBorder="1" applyAlignment="1">
      <alignment horizontal="center" vertical="center" wrapText="1"/>
    </xf>
    <xf numFmtId="41" fontId="7" fillId="0" borderId="2" xfId="1" applyFont="1" applyBorder="1" applyAlignment="1">
      <alignment horizontal="center" vertical="center"/>
    </xf>
    <xf numFmtId="41" fontId="7" fillId="0" borderId="4" xfId="1" applyFont="1" applyBorder="1" applyAlignment="1">
      <alignment horizontal="center" vertical="center"/>
    </xf>
    <xf numFmtId="41" fontId="7" fillId="0" borderId="5" xfId="1" applyFont="1" applyBorder="1" applyAlignment="1">
      <alignment horizontal="center" vertical="center"/>
    </xf>
    <xf numFmtId="41" fontId="7" fillId="0" borderId="2" xfId="1" applyFont="1" applyBorder="1" applyAlignment="1">
      <alignment horizontal="center" vertical="center" wrapText="1"/>
    </xf>
    <xf numFmtId="41" fontId="7" fillId="0" borderId="4" xfId="1" applyFont="1" applyBorder="1" applyAlignment="1">
      <alignment horizontal="center" vertical="center" wrapText="1"/>
    </xf>
    <xf numFmtId="41" fontId="7" fillId="0" borderId="5" xfId="1" applyFont="1" applyBorder="1" applyAlignment="1">
      <alignment horizontal="center" vertical="center" wrapText="1"/>
    </xf>
    <xf numFmtId="41" fontId="7" fillId="0" borderId="13" xfId="1" applyFont="1" applyBorder="1" applyAlignment="1">
      <alignment horizontal="center" vertical="center" wrapText="1"/>
    </xf>
    <xf numFmtId="41" fontId="7" fillId="0" borderId="20" xfId="1" applyFont="1" applyBorder="1" applyAlignment="1">
      <alignment horizontal="center" vertical="center" wrapText="1"/>
    </xf>
    <xf numFmtId="41" fontId="7" fillId="0" borderId="14" xfId="1" applyFont="1" applyBorder="1" applyAlignment="1">
      <alignment horizontal="center" vertical="center" wrapText="1"/>
    </xf>
    <xf numFmtId="41" fontId="8" fillId="2" borderId="19" xfId="1" applyFont="1" applyFill="1" applyBorder="1" applyAlignment="1">
      <alignment horizontal="center" vertical="center" wrapText="1"/>
    </xf>
    <xf numFmtId="41" fontId="8" fillId="2" borderId="6" xfId="1" applyFont="1" applyFill="1" applyBorder="1" applyAlignment="1">
      <alignment horizontal="center" vertical="center" wrapText="1"/>
    </xf>
    <xf numFmtId="41" fontId="8" fillId="2" borderId="3" xfId="1" applyFont="1" applyFill="1" applyBorder="1" applyAlignment="1">
      <alignment horizontal="center" vertical="center" wrapText="1"/>
    </xf>
    <xf numFmtId="41" fontId="8" fillId="3" borderId="19" xfId="1" applyFont="1" applyFill="1" applyBorder="1" applyAlignment="1">
      <alignment horizontal="center" vertical="center" wrapText="1"/>
    </xf>
    <xf numFmtId="41" fontId="8" fillId="3" borderId="6" xfId="1" applyFont="1" applyFill="1" applyBorder="1" applyAlignment="1">
      <alignment horizontal="center" vertical="center" wrapText="1"/>
    </xf>
    <xf numFmtId="41" fontId="8" fillId="3" borderId="3" xfId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1" fontId="6" fillId="0" borderId="16" xfId="1" applyFont="1" applyBorder="1" applyAlignment="1">
      <alignment horizontal="center" vertical="center" wrapText="1"/>
    </xf>
    <xf numFmtId="41" fontId="7" fillId="0" borderId="16" xfId="1" applyFont="1" applyBorder="1" applyAlignment="1">
      <alignment horizontal="center" vertical="center" wrapText="1"/>
    </xf>
    <xf numFmtId="41" fontId="7" fillId="0" borderId="16" xfId="1" applyFont="1" applyBorder="1" applyAlignment="1">
      <alignment horizontal="center" vertical="center"/>
    </xf>
    <xf numFmtId="41" fontId="7" fillId="0" borderId="26" xfId="1" applyFont="1" applyBorder="1" applyAlignment="1">
      <alignment horizontal="center" vertical="center" wrapText="1"/>
    </xf>
    <xf numFmtId="41" fontId="5" fillId="0" borderId="0" xfId="1" applyFont="1" applyAlignment="1">
      <alignment horizontal="center" vertical="center"/>
    </xf>
    <xf numFmtId="41" fontId="5" fillId="0" borderId="7" xfId="1" applyFont="1" applyBorder="1" applyAlignment="1">
      <alignment horizontal="center" vertical="center"/>
    </xf>
    <xf numFmtId="41" fontId="5" fillId="0" borderId="8" xfId="1" applyFont="1" applyBorder="1" applyAlignment="1">
      <alignment horizontal="center" vertical="center"/>
    </xf>
    <xf numFmtId="41" fontId="5" fillId="0" borderId="9" xfId="1" applyFont="1" applyBorder="1" applyAlignment="1">
      <alignment horizontal="center" vertical="center"/>
    </xf>
    <xf numFmtId="41" fontId="5" fillId="0" borderId="10" xfId="1" applyFont="1" applyBorder="1" applyAlignment="1">
      <alignment horizontal="center" vertical="center"/>
    </xf>
    <xf numFmtId="41" fontId="5" fillId="0" borderId="11" xfId="1" applyFont="1" applyBorder="1" applyAlignment="1">
      <alignment horizontal="center" vertical="center"/>
    </xf>
    <xf numFmtId="41" fontId="5" fillId="0" borderId="12" xfId="1" applyFont="1" applyBorder="1" applyAlignment="1">
      <alignment horizontal="center" vertical="center"/>
    </xf>
    <xf numFmtId="41" fontId="8" fillId="4" borderId="16" xfId="1" applyFont="1" applyFill="1" applyBorder="1" applyAlignment="1">
      <alignment horizontal="center" vertical="center"/>
    </xf>
    <xf numFmtId="41" fontId="8" fillId="4" borderId="1" xfId="1" applyFont="1" applyFill="1" applyBorder="1" applyAlignment="1">
      <alignment horizontal="center" vertical="center"/>
    </xf>
    <xf numFmtId="41" fontId="8" fillId="4" borderId="19" xfId="1" applyFont="1" applyFill="1" applyBorder="1" applyAlignment="1">
      <alignment horizontal="center" vertical="center"/>
    </xf>
    <xf numFmtId="41" fontId="8" fillId="4" borderId="6" xfId="1" applyFont="1" applyFill="1" applyBorder="1" applyAlignment="1">
      <alignment horizontal="center" vertical="center"/>
    </xf>
    <xf numFmtId="41" fontId="8" fillId="4" borderId="3" xfId="1" applyFont="1" applyFill="1" applyBorder="1" applyAlignment="1">
      <alignment horizontal="center" vertical="center"/>
    </xf>
  </cellXfs>
  <cellStyles count="5">
    <cellStyle name="백분율" xfId="4" builtinId="5"/>
    <cellStyle name="쉼표 [0]" xfId="1" builtinId="6"/>
    <cellStyle name="쉼표 [0] 2" xfId="3"/>
    <cellStyle name="표준" xfId="0" builtinId="0"/>
    <cellStyle name="표준 3" xfId="2"/>
  </cellStyles>
  <dxfs count="0"/>
  <tableStyles count="0" defaultTableStyle="TableStyleMedium2" defaultPivotStyle="PivotStyleLight16"/>
  <colors>
    <mruColors>
      <color rgb="FFFFFF99"/>
      <color rgb="FFFF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5"/>
  <sheetViews>
    <sheetView tabSelected="1" topLeftCell="A70" zoomScale="55" zoomScaleNormal="55" workbookViewId="0">
      <selection activeCell="I68" sqref="I68:I81"/>
    </sheetView>
  </sheetViews>
  <sheetFormatPr defaultRowHeight="16.5"/>
  <cols>
    <col min="1" max="1" width="35.625" bestFit="1" customWidth="1"/>
    <col min="2" max="2" width="35.625" style="1" customWidth="1"/>
    <col min="3" max="4" width="52.625" style="4" customWidth="1"/>
    <col min="5" max="6" width="23.625" style="1" customWidth="1"/>
    <col min="7" max="7" width="24.375" style="1" bestFit="1" customWidth="1"/>
    <col min="8" max="8" width="15" style="1" bestFit="1" customWidth="1"/>
    <col min="9" max="9" width="20" style="1" customWidth="1"/>
    <col min="10" max="10" width="22.625" customWidth="1"/>
    <col min="11" max="11" width="51.375" customWidth="1"/>
    <col min="12" max="12" width="54.625" customWidth="1"/>
    <col min="13" max="14" width="23.625" customWidth="1"/>
    <col min="15" max="15" width="24.375" bestFit="1" customWidth="1"/>
    <col min="16" max="16" width="12.625" customWidth="1"/>
  </cols>
  <sheetData>
    <row r="1" spans="1:16" ht="17.45" customHeight="1">
      <c r="A1" s="97" t="s">
        <v>10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6.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ht="17.25">
      <c r="A3" s="2" t="s">
        <v>169</v>
      </c>
      <c r="C3" s="3"/>
      <c r="D3" s="3"/>
    </row>
    <row r="4" spans="1:16" ht="17.25" thickBot="1"/>
    <row r="5" spans="1:16" ht="20.100000000000001" customHeight="1">
      <c r="A5" s="98" t="s">
        <v>5</v>
      </c>
      <c r="B5" s="99"/>
      <c r="C5" s="99"/>
      <c r="D5" s="99"/>
      <c r="E5" s="99"/>
      <c r="F5" s="99"/>
      <c r="G5" s="99"/>
      <c r="H5" s="100"/>
      <c r="I5" s="98" t="s">
        <v>6</v>
      </c>
      <c r="J5" s="99"/>
      <c r="K5" s="99"/>
      <c r="L5" s="99"/>
      <c r="M5" s="99"/>
      <c r="N5" s="99"/>
      <c r="O5" s="99"/>
      <c r="P5" s="100"/>
    </row>
    <row r="6" spans="1:16" ht="20.100000000000001" customHeight="1" thickBot="1">
      <c r="A6" s="101"/>
      <c r="B6" s="102"/>
      <c r="C6" s="102"/>
      <c r="D6" s="102"/>
      <c r="E6" s="102"/>
      <c r="F6" s="102"/>
      <c r="G6" s="102"/>
      <c r="H6" s="103"/>
      <c r="I6" s="101"/>
      <c r="J6" s="102"/>
      <c r="K6" s="102"/>
      <c r="L6" s="102"/>
      <c r="M6" s="102"/>
      <c r="N6" s="102"/>
      <c r="O6" s="102"/>
      <c r="P6" s="103"/>
    </row>
    <row r="7" spans="1:16" ht="30" customHeight="1">
      <c r="A7" s="38" t="s">
        <v>2</v>
      </c>
      <c r="B7" s="39" t="s">
        <v>1</v>
      </c>
      <c r="C7" s="39" t="s">
        <v>3</v>
      </c>
      <c r="D7" s="39" t="s">
        <v>4</v>
      </c>
      <c r="E7" s="39" t="s">
        <v>8</v>
      </c>
      <c r="F7" s="39" t="s">
        <v>11</v>
      </c>
      <c r="G7" s="39" t="s">
        <v>0</v>
      </c>
      <c r="H7" s="40" t="s">
        <v>9</v>
      </c>
      <c r="I7" s="55" t="s">
        <v>2</v>
      </c>
      <c r="J7" s="41" t="s">
        <v>1</v>
      </c>
      <c r="K7" s="41" t="s">
        <v>3</v>
      </c>
      <c r="L7" s="41" t="s">
        <v>4</v>
      </c>
      <c r="M7" s="41" t="s">
        <v>12</v>
      </c>
      <c r="N7" s="41" t="s">
        <v>13</v>
      </c>
      <c r="O7" s="41" t="s">
        <v>0</v>
      </c>
      <c r="P7" s="42" t="s">
        <v>9</v>
      </c>
    </row>
    <row r="8" spans="1:16" ht="30" customHeight="1">
      <c r="A8" s="104" t="s">
        <v>7</v>
      </c>
      <c r="B8" s="105"/>
      <c r="C8" s="105"/>
      <c r="D8" s="105"/>
      <c r="E8" s="33">
        <f>E9+E36+E43+E52+E58+E63</f>
        <v>3273490299</v>
      </c>
      <c r="F8" s="33">
        <f>F9+F36+F43+F52+F58+F61</f>
        <v>4570115584</v>
      </c>
      <c r="G8" s="34">
        <f t="shared" ref="G8:G31" si="0">F8-E8</f>
        <v>1296625285</v>
      </c>
      <c r="H8" s="35">
        <f t="shared" ref="H8:H28" si="1">G8/F8*100</f>
        <v>28.371826952024854</v>
      </c>
      <c r="I8" s="106" t="s">
        <v>7</v>
      </c>
      <c r="J8" s="107"/>
      <c r="K8" s="107"/>
      <c r="L8" s="108"/>
      <c r="M8" s="33">
        <f>M9+M41+M48+M66+M82+M85</f>
        <v>3273490299</v>
      </c>
      <c r="N8" s="33">
        <f>N9+N41+N48+N66+N82+N85</f>
        <v>4570115584</v>
      </c>
      <c r="O8" s="34">
        <f t="shared" ref="O8:O58" si="2">N8-M8</f>
        <v>1296625285</v>
      </c>
      <c r="P8" s="35">
        <f>O8/N8*100</f>
        <v>28.371826952024854</v>
      </c>
    </row>
    <row r="9" spans="1:16" s="23" customFormat="1" ht="30" customHeight="1">
      <c r="A9" s="69" t="s">
        <v>180</v>
      </c>
      <c r="B9" s="70"/>
      <c r="C9" s="70"/>
      <c r="D9" s="71"/>
      <c r="E9" s="30">
        <f>E10+E16</f>
        <v>256590000</v>
      </c>
      <c r="F9" s="30">
        <f>F10+F16</f>
        <v>256590000</v>
      </c>
      <c r="G9" s="31">
        <f t="shared" si="0"/>
        <v>0</v>
      </c>
      <c r="H9" s="32">
        <f t="shared" si="1"/>
        <v>0</v>
      </c>
      <c r="I9" s="69" t="s">
        <v>180</v>
      </c>
      <c r="J9" s="70"/>
      <c r="K9" s="70"/>
      <c r="L9" s="71"/>
      <c r="M9" s="30">
        <f>M10+M21</f>
        <v>256590000</v>
      </c>
      <c r="N9" s="31">
        <f>N10+N21</f>
        <v>256590000</v>
      </c>
      <c r="O9" s="31">
        <f t="shared" ref="O9:O10" si="3">N9-M9</f>
        <v>0</v>
      </c>
      <c r="P9" s="32">
        <f t="shared" ref="P9:P10" si="4">O9/N9*100</f>
        <v>0</v>
      </c>
    </row>
    <row r="10" spans="1:16" s="23" customFormat="1" ht="30" customHeight="1">
      <c r="A10" s="66" t="s">
        <v>175</v>
      </c>
      <c r="B10" s="67"/>
      <c r="C10" s="67"/>
      <c r="D10" s="68"/>
      <c r="E10" s="27">
        <f>SUM(E11:E15)</f>
        <v>223637110</v>
      </c>
      <c r="F10" s="27">
        <f>SUM(F11:F15)</f>
        <v>223909500</v>
      </c>
      <c r="G10" s="28">
        <f t="shared" si="0"/>
        <v>272390</v>
      </c>
      <c r="H10" s="29">
        <f t="shared" si="1"/>
        <v>0.12165182808232791</v>
      </c>
      <c r="I10" s="66" t="s">
        <v>175</v>
      </c>
      <c r="J10" s="67"/>
      <c r="K10" s="67"/>
      <c r="L10" s="68"/>
      <c r="M10" s="27">
        <f>SUM(M11:M20)</f>
        <v>223637110</v>
      </c>
      <c r="N10" s="27">
        <f>SUM(N11:N20)</f>
        <v>223909500</v>
      </c>
      <c r="O10" s="28">
        <f t="shared" si="3"/>
        <v>272390</v>
      </c>
      <c r="P10" s="29">
        <f t="shared" si="4"/>
        <v>0.12165182808232791</v>
      </c>
    </row>
    <row r="11" spans="1:16" ht="30" customHeight="1">
      <c r="A11" s="88" t="s">
        <v>14</v>
      </c>
      <c r="B11" s="90" t="s">
        <v>170</v>
      </c>
      <c r="C11" s="12" t="s">
        <v>171</v>
      </c>
      <c r="D11" s="12" t="s">
        <v>171</v>
      </c>
      <c r="E11" s="13">
        <v>185924990</v>
      </c>
      <c r="F11" s="14">
        <f>169631088+7200000</f>
        <v>176831088</v>
      </c>
      <c r="G11" s="13">
        <f t="shared" si="0"/>
        <v>-9093902</v>
      </c>
      <c r="H11" s="24">
        <f t="shared" si="1"/>
        <v>-5.1427054500733487</v>
      </c>
      <c r="I11" s="93" t="s">
        <v>14</v>
      </c>
      <c r="J11" s="72" t="s">
        <v>15</v>
      </c>
      <c r="K11" s="43" t="s">
        <v>16</v>
      </c>
      <c r="L11" s="43" t="s">
        <v>17</v>
      </c>
      <c r="M11" s="7">
        <v>170804990</v>
      </c>
      <c r="N11" s="6">
        <v>169631088</v>
      </c>
      <c r="O11" s="5">
        <f t="shared" si="2"/>
        <v>-1173902</v>
      </c>
      <c r="P11" s="8">
        <f>O11/N11*100</f>
        <v>-0.69203234727823004</v>
      </c>
    </row>
    <row r="12" spans="1:16" ht="30" customHeight="1">
      <c r="A12" s="89"/>
      <c r="B12" s="91"/>
      <c r="C12" s="12" t="s">
        <v>172</v>
      </c>
      <c r="D12" s="12" t="s">
        <v>172</v>
      </c>
      <c r="E12" s="13">
        <f>SUM(M13:M17)</f>
        <v>17658052</v>
      </c>
      <c r="F12" s="14">
        <f>SUM(N13:N17)</f>
        <v>17534488</v>
      </c>
      <c r="G12" s="13">
        <f t="shared" si="0"/>
        <v>-123564</v>
      </c>
      <c r="H12" s="24">
        <f t="shared" si="1"/>
        <v>-0.70469123478256113</v>
      </c>
      <c r="I12" s="94"/>
      <c r="J12" s="72"/>
      <c r="K12" s="43" t="s">
        <v>18</v>
      </c>
      <c r="L12" s="43" t="s">
        <v>19</v>
      </c>
      <c r="M12" s="7">
        <v>15120000</v>
      </c>
      <c r="N12" s="5">
        <v>7200000</v>
      </c>
      <c r="O12" s="5">
        <f t="shared" si="2"/>
        <v>-7920000</v>
      </c>
      <c r="P12" s="8">
        <f t="shared" ref="P12:P24" si="5">O12/N12*100</f>
        <v>-110.00000000000001</v>
      </c>
    </row>
    <row r="13" spans="1:16" ht="30" customHeight="1">
      <c r="A13" s="89"/>
      <c r="B13" s="91"/>
      <c r="C13" s="12" t="s">
        <v>173</v>
      </c>
      <c r="D13" s="12" t="s">
        <v>173</v>
      </c>
      <c r="E13" s="13">
        <v>6868442</v>
      </c>
      <c r="F13" s="14">
        <v>14735924</v>
      </c>
      <c r="G13" s="13">
        <f t="shared" si="0"/>
        <v>7867482</v>
      </c>
      <c r="H13" s="24">
        <f t="shared" si="1"/>
        <v>53.389811185236837</v>
      </c>
      <c r="I13" s="94"/>
      <c r="J13" s="72"/>
      <c r="K13" s="62" t="s">
        <v>20</v>
      </c>
      <c r="L13" s="43" t="s">
        <v>66</v>
      </c>
      <c r="M13" s="7">
        <v>5858611</v>
      </c>
      <c r="N13" s="5">
        <v>5928607</v>
      </c>
      <c r="O13" s="5">
        <f t="shared" si="2"/>
        <v>69996</v>
      </c>
      <c r="P13" s="8">
        <f t="shared" si="5"/>
        <v>1.1806483377967203</v>
      </c>
    </row>
    <row r="14" spans="1:16" ht="30" customHeight="1">
      <c r="A14" s="89"/>
      <c r="B14" s="92"/>
      <c r="C14" s="11" t="s">
        <v>174</v>
      </c>
      <c r="D14" s="11" t="s">
        <v>174</v>
      </c>
      <c r="E14" s="13">
        <v>7650016</v>
      </c>
      <c r="F14" s="14">
        <v>9000000</v>
      </c>
      <c r="G14" s="13">
        <f t="shared" si="0"/>
        <v>1349984</v>
      </c>
      <c r="H14" s="24">
        <f t="shared" si="1"/>
        <v>14.999822222222223</v>
      </c>
      <c r="I14" s="94"/>
      <c r="J14" s="72"/>
      <c r="K14" s="62"/>
      <c r="L14" s="43" t="s">
        <v>67</v>
      </c>
      <c r="M14" s="7">
        <v>674912</v>
      </c>
      <c r="N14" s="5">
        <v>727440</v>
      </c>
      <c r="O14" s="5">
        <f t="shared" si="2"/>
        <v>52528</v>
      </c>
      <c r="P14" s="8">
        <f t="shared" si="5"/>
        <v>7.2209391839876833</v>
      </c>
    </row>
    <row r="15" spans="1:16" ht="30" customHeight="1">
      <c r="A15" s="89"/>
      <c r="B15" s="43" t="s">
        <v>64</v>
      </c>
      <c r="C15" s="43" t="s">
        <v>182</v>
      </c>
      <c r="D15" s="43" t="s">
        <v>182</v>
      </c>
      <c r="E15" s="13">
        <v>5535610</v>
      </c>
      <c r="F15" s="13">
        <v>5808000</v>
      </c>
      <c r="G15" s="13">
        <f t="shared" si="0"/>
        <v>272390</v>
      </c>
      <c r="H15" s="24">
        <f t="shared" si="1"/>
        <v>4.6899104683195594</v>
      </c>
      <c r="I15" s="94"/>
      <c r="J15" s="72"/>
      <c r="K15" s="62"/>
      <c r="L15" s="43" t="s">
        <v>68</v>
      </c>
      <c r="M15" s="7">
        <v>7686225</v>
      </c>
      <c r="N15" s="5">
        <v>7633399</v>
      </c>
      <c r="O15" s="5">
        <f t="shared" si="2"/>
        <v>-52826</v>
      </c>
      <c r="P15" s="8">
        <f t="shared" si="5"/>
        <v>-0.69203771478472431</v>
      </c>
    </row>
    <row r="16" spans="1:16" ht="30" customHeight="1">
      <c r="A16" s="82" t="s">
        <v>176</v>
      </c>
      <c r="B16" s="83"/>
      <c r="C16" s="83"/>
      <c r="D16" s="84"/>
      <c r="E16" s="36">
        <f>SUM(E17:E35)</f>
        <v>32952890</v>
      </c>
      <c r="F16" s="36">
        <f>SUM(F17:F35)</f>
        <v>32680500</v>
      </c>
      <c r="G16" s="36">
        <f t="shared" si="0"/>
        <v>-272390</v>
      </c>
      <c r="H16" s="37">
        <f t="shared" si="1"/>
        <v>-0.83349397959027549</v>
      </c>
      <c r="I16" s="94"/>
      <c r="J16" s="72"/>
      <c r="K16" s="62"/>
      <c r="L16" s="43" t="s">
        <v>69</v>
      </c>
      <c r="M16" s="7">
        <v>2135062</v>
      </c>
      <c r="N16" s="5">
        <v>1950757</v>
      </c>
      <c r="O16" s="5">
        <f t="shared" si="2"/>
        <v>-184305</v>
      </c>
      <c r="P16" s="8">
        <f t="shared" si="5"/>
        <v>-9.4478707496628225</v>
      </c>
    </row>
    <row r="17" spans="1:16" ht="30" customHeight="1">
      <c r="A17" s="79" t="s">
        <v>28</v>
      </c>
      <c r="B17" s="72" t="s">
        <v>29</v>
      </c>
      <c r="C17" s="43" t="s">
        <v>30</v>
      </c>
      <c r="D17" s="43" t="s">
        <v>31</v>
      </c>
      <c r="E17" s="13">
        <v>2010000</v>
      </c>
      <c r="F17" s="13">
        <v>2310000</v>
      </c>
      <c r="G17" s="13">
        <f t="shared" si="0"/>
        <v>300000</v>
      </c>
      <c r="H17" s="25">
        <f t="shared" si="1"/>
        <v>12.987012987012985</v>
      </c>
      <c r="I17" s="94"/>
      <c r="J17" s="72"/>
      <c r="K17" s="62"/>
      <c r="L17" s="43" t="s">
        <v>70</v>
      </c>
      <c r="M17" s="7">
        <v>1303242</v>
      </c>
      <c r="N17" s="6">
        <v>1294285</v>
      </c>
      <c r="O17" s="5">
        <f t="shared" si="2"/>
        <v>-8957</v>
      </c>
      <c r="P17" s="8">
        <f t="shared" si="5"/>
        <v>-0.69204232452666914</v>
      </c>
    </row>
    <row r="18" spans="1:16" ht="30" customHeight="1">
      <c r="A18" s="80"/>
      <c r="B18" s="72"/>
      <c r="C18" s="43" t="s">
        <v>32</v>
      </c>
      <c r="D18" s="43" t="s">
        <v>32</v>
      </c>
      <c r="E18" s="13">
        <v>2070000</v>
      </c>
      <c r="F18" s="13">
        <v>2070000</v>
      </c>
      <c r="G18" s="13">
        <f t="shared" si="0"/>
        <v>0</v>
      </c>
      <c r="H18" s="25">
        <f t="shared" si="1"/>
        <v>0</v>
      </c>
      <c r="I18" s="94"/>
      <c r="J18" s="72"/>
      <c r="K18" s="43" t="s">
        <v>21</v>
      </c>
      <c r="L18" s="43" t="s">
        <v>22</v>
      </c>
      <c r="M18" s="7">
        <v>6868442</v>
      </c>
      <c r="N18" s="6">
        <v>14735924</v>
      </c>
      <c r="O18" s="5">
        <f t="shared" si="2"/>
        <v>7867482</v>
      </c>
      <c r="P18" s="8">
        <f t="shared" si="5"/>
        <v>53.389811185236837</v>
      </c>
    </row>
    <row r="19" spans="1:16" ht="30" customHeight="1">
      <c r="A19" s="80"/>
      <c r="B19" s="72"/>
      <c r="C19" s="43" t="s">
        <v>33</v>
      </c>
      <c r="D19" s="43" t="s">
        <v>33</v>
      </c>
      <c r="E19" s="13">
        <v>56000</v>
      </c>
      <c r="F19" s="13">
        <v>168000</v>
      </c>
      <c r="G19" s="13">
        <f t="shared" si="0"/>
        <v>112000</v>
      </c>
      <c r="H19" s="25">
        <f t="shared" si="1"/>
        <v>66.666666666666657</v>
      </c>
      <c r="I19" s="94"/>
      <c r="J19" s="72"/>
      <c r="K19" s="43" t="s">
        <v>23</v>
      </c>
      <c r="L19" s="43" t="s">
        <v>24</v>
      </c>
      <c r="M19" s="7">
        <v>7650016</v>
      </c>
      <c r="N19" s="6">
        <v>9000000</v>
      </c>
      <c r="O19" s="5">
        <f t="shared" si="2"/>
        <v>1349984</v>
      </c>
      <c r="P19" s="8">
        <f t="shared" si="5"/>
        <v>14.999822222222223</v>
      </c>
    </row>
    <row r="20" spans="1:16" ht="30" customHeight="1">
      <c r="A20" s="80"/>
      <c r="B20" s="72"/>
      <c r="C20" s="43" t="s">
        <v>34</v>
      </c>
      <c r="D20" s="43" t="s">
        <v>34</v>
      </c>
      <c r="E20" s="13">
        <v>180000</v>
      </c>
      <c r="F20" s="13">
        <v>360000</v>
      </c>
      <c r="G20" s="13">
        <f t="shared" si="0"/>
        <v>180000</v>
      </c>
      <c r="H20" s="25">
        <f t="shared" si="1"/>
        <v>50</v>
      </c>
      <c r="I20" s="94"/>
      <c r="J20" s="44" t="s">
        <v>25</v>
      </c>
      <c r="K20" s="43" t="s">
        <v>26</v>
      </c>
      <c r="L20" s="43" t="s">
        <v>27</v>
      </c>
      <c r="M20" s="7">
        <v>5535610</v>
      </c>
      <c r="N20" s="6">
        <v>5808000</v>
      </c>
      <c r="O20" s="5">
        <f t="shared" si="2"/>
        <v>272390</v>
      </c>
      <c r="P20" s="8">
        <f t="shared" si="5"/>
        <v>4.6899104683195594</v>
      </c>
    </row>
    <row r="21" spans="1:16" ht="30" customHeight="1">
      <c r="A21" s="80"/>
      <c r="B21" s="72" t="s">
        <v>35</v>
      </c>
      <c r="C21" s="43" t="s">
        <v>36</v>
      </c>
      <c r="D21" s="43" t="s">
        <v>36</v>
      </c>
      <c r="E21" s="13">
        <v>3820000</v>
      </c>
      <c r="F21" s="13">
        <v>3820000</v>
      </c>
      <c r="G21" s="13">
        <f t="shared" si="0"/>
        <v>0</v>
      </c>
      <c r="H21" s="25">
        <f t="shared" si="1"/>
        <v>0</v>
      </c>
      <c r="I21" s="82" t="s">
        <v>176</v>
      </c>
      <c r="J21" s="83"/>
      <c r="K21" s="83"/>
      <c r="L21" s="84"/>
      <c r="M21" s="27">
        <f>SUM(M22:M40)</f>
        <v>32952890</v>
      </c>
      <c r="N21" s="27">
        <f>SUM(N22:N40)</f>
        <v>32680500</v>
      </c>
      <c r="O21" s="28">
        <f t="shared" ref="O21" si="6">N21-M21</f>
        <v>-272390</v>
      </c>
      <c r="P21" s="29">
        <f t="shared" ref="P21" si="7">O21/N21*100</f>
        <v>-0.83349397959027549</v>
      </c>
    </row>
    <row r="22" spans="1:16" ht="30" customHeight="1">
      <c r="A22" s="80"/>
      <c r="B22" s="72"/>
      <c r="C22" s="43" t="s">
        <v>37</v>
      </c>
      <c r="D22" s="43" t="s">
        <v>37</v>
      </c>
      <c r="E22" s="13">
        <v>0</v>
      </c>
      <c r="F22" s="13">
        <v>3808000</v>
      </c>
      <c r="G22" s="13">
        <f t="shared" si="0"/>
        <v>3808000</v>
      </c>
      <c r="H22" s="25">
        <f t="shared" si="1"/>
        <v>100</v>
      </c>
      <c r="I22" s="79" t="s">
        <v>28</v>
      </c>
      <c r="J22" s="72" t="s">
        <v>29</v>
      </c>
      <c r="K22" s="43" t="s">
        <v>30</v>
      </c>
      <c r="L22" s="43" t="s">
        <v>31</v>
      </c>
      <c r="M22" s="7">
        <v>2010000</v>
      </c>
      <c r="N22" s="5">
        <v>2310000</v>
      </c>
      <c r="O22" s="5">
        <f t="shared" si="2"/>
        <v>300000</v>
      </c>
      <c r="P22" s="8">
        <f t="shared" si="5"/>
        <v>12.987012987012985</v>
      </c>
    </row>
    <row r="23" spans="1:16" ht="30" customHeight="1">
      <c r="A23" s="80"/>
      <c r="B23" s="72" t="s">
        <v>38</v>
      </c>
      <c r="C23" s="43" t="s">
        <v>39</v>
      </c>
      <c r="D23" s="43" t="s">
        <v>39</v>
      </c>
      <c r="E23" s="13">
        <v>1120000</v>
      </c>
      <c r="F23" s="13">
        <v>1200000</v>
      </c>
      <c r="G23" s="13">
        <f t="shared" si="0"/>
        <v>80000</v>
      </c>
      <c r="H23" s="25">
        <f t="shared" si="1"/>
        <v>6.666666666666667</v>
      </c>
      <c r="I23" s="80"/>
      <c r="J23" s="72"/>
      <c r="K23" s="43" t="s">
        <v>32</v>
      </c>
      <c r="L23" s="43" t="s">
        <v>32</v>
      </c>
      <c r="M23" s="7">
        <v>2070000</v>
      </c>
      <c r="N23" s="5">
        <v>2070000</v>
      </c>
      <c r="O23" s="5">
        <f t="shared" si="2"/>
        <v>0</v>
      </c>
      <c r="P23" s="8">
        <f t="shared" si="5"/>
        <v>0</v>
      </c>
    </row>
    <row r="24" spans="1:16" ht="30" customHeight="1">
      <c r="A24" s="80"/>
      <c r="B24" s="72"/>
      <c r="C24" s="43" t="s">
        <v>40</v>
      </c>
      <c r="D24" s="43" t="s">
        <v>40</v>
      </c>
      <c r="E24" s="13">
        <v>0</v>
      </c>
      <c r="F24" s="13">
        <v>2030000</v>
      </c>
      <c r="G24" s="13">
        <f t="shared" si="0"/>
        <v>2030000</v>
      </c>
      <c r="H24" s="25">
        <f t="shared" si="1"/>
        <v>100</v>
      </c>
      <c r="I24" s="80"/>
      <c r="J24" s="72"/>
      <c r="K24" s="43" t="s">
        <v>33</v>
      </c>
      <c r="L24" s="43" t="s">
        <v>33</v>
      </c>
      <c r="M24" s="7">
        <v>56000</v>
      </c>
      <c r="N24" s="5">
        <v>168000</v>
      </c>
      <c r="O24" s="5">
        <f t="shared" si="2"/>
        <v>112000</v>
      </c>
      <c r="P24" s="8">
        <f t="shared" si="5"/>
        <v>66.666666666666657</v>
      </c>
    </row>
    <row r="25" spans="1:16" ht="30" customHeight="1">
      <c r="A25" s="80"/>
      <c r="B25" s="44" t="s">
        <v>41</v>
      </c>
      <c r="C25" s="43" t="s">
        <v>42</v>
      </c>
      <c r="D25" s="43" t="s">
        <v>42</v>
      </c>
      <c r="E25" s="13">
        <v>192000</v>
      </c>
      <c r="F25" s="13">
        <v>288000</v>
      </c>
      <c r="G25" s="13">
        <f t="shared" si="0"/>
        <v>96000</v>
      </c>
      <c r="H25" s="25">
        <f t="shared" si="1"/>
        <v>33.333333333333329</v>
      </c>
      <c r="I25" s="80"/>
      <c r="J25" s="72"/>
      <c r="K25" s="43" t="s">
        <v>34</v>
      </c>
      <c r="L25" s="43" t="s">
        <v>34</v>
      </c>
      <c r="M25" s="7">
        <v>180000</v>
      </c>
      <c r="N25" s="5">
        <v>360000</v>
      </c>
      <c r="O25" s="5">
        <f t="shared" si="2"/>
        <v>180000</v>
      </c>
      <c r="P25" s="8">
        <f t="shared" ref="P25:P30" si="8">IFERROR(O25/N25*100,100)</f>
        <v>50</v>
      </c>
    </row>
    <row r="26" spans="1:16" ht="30" customHeight="1">
      <c r="A26" s="80"/>
      <c r="B26" s="76" t="s">
        <v>43</v>
      </c>
      <c r="C26" s="43" t="s">
        <v>44</v>
      </c>
      <c r="D26" s="43" t="s">
        <v>44</v>
      </c>
      <c r="E26" s="13">
        <v>3014000</v>
      </c>
      <c r="F26" s="13">
        <v>3040000</v>
      </c>
      <c r="G26" s="13">
        <f t="shared" si="0"/>
        <v>26000</v>
      </c>
      <c r="H26" s="25">
        <f t="shared" si="1"/>
        <v>0.85526315789473695</v>
      </c>
      <c r="I26" s="80"/>
      <c r="J26" s="72" t="s">
        <v>35</v>
      </c>
      <c r="K26" s="43" t="s">
        <v>36</v>
      </c>
      <c r="L26" s="43" t="s">
        <v>36</v>
      </c>
      <c r="M26" s="7">
        <v>3820000</v>
      </c>
      <c r="N26" s="5">
        <v>3820000</v>
      </c>
      <c r="O26" s="5">
        <f t="shared" si="2"/>
        <v>0</v>
      </c>
      <c r="P26" s="8">
        <f t="shared" si="8"/>
        <v>0</v>
      </c>
    </row>
    <row r="27" spans="1:16" ht="30" customHeight="1">
      <c r="A27" s="80"/>
      <c r="B27" s="77"/>
      <c r="C27" s="43" t="s">
        <v>45</v>
      </c>
      <c r="D27" s="43" t="s">
        <v>45</v>
      </c>
      <c r="E27" s="13">
        <v>6000000</v>
      </c>
      <c r="F27" s="13">
        <v>6000000</v>
      </c>
      <c r="G27" s="13">
        <f t="shared" si="0"/>
        <v>0</v>
      </c>
      <c r="H27" s="25">
        <f t="shared" si="1"/>
        <v>0</v>
      </c>
      <c r="I27" s="80"/>
      <c r="J27" s="72"/>
      <c r="K27" s="43" t="s">
        <v>37</v>
      </c>
      <c r="L27" s="43" t="s">
        <v>37</v>
      </c>
      <c r="M27" s="7">
        <v>0</v>
      </c>
      <c r="N27" s="5">
        <v>3808000</v>
      </c>
      <c r="O27" s="5">
        <f t="shared" si="2"/>
        <v>3808000</v>
      </c>
      <c r="P27" s="8">
        <f t="shared" si="8"/>
        <v>100</v>
      </c>
    </row>
    <row r="28" spans="1:16" ht="30" customHeight="1">
      <c r="A28" s="80"/>
      <c r="B28" s="77"/>
      <c r="C28" s="43" t="s">
        <v>46</v>
      </c>
      <c r="D28" s="43" t="s">
        <v>46</v>
      </c>
      <c r="E28" s="13">
        <v>0</v>
      </c>
      <c r="F28" s="13">
        <v>1400000</v>
      </c>
      <c r="G28" s="13">
        <f t="shared" si="0"/>
        <v>1400000</v>
      </c>
      <c r="H28" s="25">
        <f t="shared" si="1"/>
        <v>100</v>
      </c>
      <c r="I28" s="80"/>
      <c r="J28" s="72" t="s">
        <v>38</v>
      </c>
      <c r="K28" s="43" t="s">
        <v>39</v>
      </c>
      <c r="L28" s="43" t="s">
        <v>39</v>
      </c>
      <c r="M28" s="7">
        <v>1120000</v>
      </c>
      <c r="N28" s="5">
        <v>1200000</v>
      </c>
      <c r="O28" s="5">
        <f t="shared" si="2"/>
        <v>80000</v>
      </c>
      <c r="P28" s="8">
        <f t="shared" si="8"/>
        <v>6.666666666666667</v>
      </c>
    </row>
    <row r="29" spans="1:16" ht="30" customHeight="1">
      <c r="A29" s="80"/>
      <c r="B29" s="77"/>
      <c r="C29" s="43" t="s">
        <v>47</v>
      </c>
      <c r="D29" s="43" t="s">
        <v>47</v>
      </c>
      <c r="E29" s="13">
        <v>0</v>
      </c>
      <c r="F29" s="14">
        <v>1760000</v>
      </c>
      <c r="G29" s="13">
        <f t="shared" si="0"/>
        <v>1760000</v>
      </c>
      <c r="H29" s="25">
        <f>G29/F29*100</f>
        <v>100</v>
      </c>
      <c r="I29" s="80"/>
      <c r="J29" s="72"/>
      <c r="K29" s="43" t="s">
        <v>40</v>
      </c>
      <c r="L29" s="43" t="s">
        <v>40</v>
      </c>
      <c r="M29" s="7">
        <v>0</v>
      </c>
      <c r="N29" s="5">
        <v>2030000</v>
      </c>
      <c r="O29" s="5">
        <f t="shared" si="2"/>
        <v>2030000</v>
      </c>
      <c r="P29" s="8">
        <f t="shared" si="8"/>
        <v>100</v>
      </c>
    </row>
    <row r="30" spans="1:16" ht="30" customHeight="1">
      <c r="A30" s="80"/>
      <c r="B30" s="77"/>
      <c r="C30" s="43" t="s">
        <v>48</v>
      </c>
      <c r="D30" s="43" t="s">
        <v>48</v>
      </c>
      <c r="E30" s="13">
        <v>3950000</v>
      </c>
      <c r="F30" s="13">
        <v>3840000</v>
      </c>
      <c r="G30" s="13">
        <f t="shared" si="0"/>
        <v>-110000</v>
      </c>
      <c r="H30" s="25">
        <f>G30/F30*100</f>
        <v>-2.864583333333333</v>
      </c>
      <c r="I30" s="80"/>
      <c r="J30" s="44" t="s">
        <v>41</v>
      </c>
      <c r="K30" s="43" t="s">
        <v>42</v>
      </c>
      <c r="L30" s="43" t="s">
        <v>42</v>
      </c>
      <c r="M30" s="7">
        <v>192000</v>
      </c>
      <c r="N30" s="5">
        <v>288000</v>
      </c>
      <c r="O30" s="5">
        <f t="shared" si="2"/>
        <v>96000</v>
      </c>
      <c r="P30" s="8">
        <f t="shared" si="8"/>
        <v>33.333333333333329</v>
      </c>
    </row>
    <row r="31" spans="1:16" ht="30" customHeight="1">
      <c r="A31" s="80"/>
      <c r="B31" s="77"/>
      <c r="C31" s="43" t="s">
        <v>49</v>
      </c>
      <c r="D31" s="43" t="s">
        <v>49</v>
      </c>
      <c r="E31" s="13">
        <v>100000</v>
      </c>
      <c r="F31" s="13">
        <v>450000</v>
      </c>
      <c r="G31" s="13">
        <f t="shared" si="0"/>
        <v>350000</v>
      </c>
      <c r="H31" s="25">
        <f>G31/F31*100</f>
        <v>77.777777777777786</v>
      </c>
      <c r="I31" s="80"/>
      <c r="J31" s="76" t="s">
        <v>217</v>
      </c>
      <c r="K31" s="43" t="s">
        <v>44</v>
      </c>
      <c r="L31" s="43" t="s">
        <v>44</v>
      </c>
      <c r="M31" s="7">
        <v>3014000</v>
      </c>
      <c r="N31" s="5">
        <v>3040000</v>
      </c>
      <c r="O31" s="5">
        <f t="shared" si="2"/>
        <v>26000</v>
      </c>
      <c r="P31" s="8">
        <f>IFERROR(O31/N31*100,100)</f>
        <v>0.85526315789473695</v>
      </c>
    </row>
    <row r="32" spans="1:16" ht="30" customHeight="1">
      <c r="A32" s="80"/>
      <c r="B32" s="77"/>
      <c r="C32" s="43" t="s">
        <v>50</v>
      </c>
      <c r="D32" s="43" t="s">
        <v>50</v>
      </c>
      <c r="E32" s="13">
        <v>2240890</v>
      </c>
      <c r="F32" s="14">
        <v>136500</v>
      </c>
      <c r="G32" s="13">
        <f t="shared" ref="G32:G45" si="9">F32-E32</f>
        <v>-2104390</v>
      </c>
      <c r="H32" s="24">
        <f>G32/F32*100</f>
        <v>-1541.6776556776556</v>
      </c>
      <c r="I32" s="80"/>
      <c r="J32" s="77"/>
      <c r="K32" s="43" t="s">
        <v>45</v>
      </c>
      <c r="L32" s="43" t="s">
        <v>45</v>
      </c>
      <c r="M32" s="7">
        <v>6000000</v>
      </c>
      <c r="N32" s="5">
        <v>6000000</v>
      </c>
      <c r="O32" s="5">
        <f t="shared" si="2"/>
        <v>0</v>
      </c>
      <c r="P32" s="8">
        <f t="shared" ref="P32:P45" si="10">IFERROR(O32/N32*100,100)</f>
        <v>0</v>
      </c>
    </row>
    <row r="33" spans="1:16" ht="30" customHeight="1">
      <c r="A33" s="80"/>
      <c r="B33" s="77"/>
      <c r="C33" s="43" t="s">
        <v>177</v>
      </c>
      <c r="D33" s="43" t="s">
        <v>177</v>
      </c>
      <c r="E33" s="13">
        <v>2000000</v>
      </c>
      <c r="F33" s="14">
        <v>0</v>
      </c>
      <c r="G33" s="13">
        <f t="shared" si="9"/>
        <v>-2000000</v>
      </c>
      <c r="H33" s="24" t="s">
        <v>220</v>
      </c>
      <c r="I33" s="80"/>
      <c r="J33" s="77"/>
      <c r="K33" s="43" t="s">
        <v>46</v>
      </c>
      <c r="L33" s="43" t="s">
        <v>46</v>
      </c>
      <c r="M33" s="7">
        <v>0</v>
      </c>
      <c r="N33" s="5">
        <v>1400000</v>
      </c>
      <c r="O33" s="5">
        <f t="shared" si="2"/>
        <v>1400000</v>
      </c>
      <c r="P33" s="8">
        <f t="shared" si="10"/>
        <v>100</v>
      </c>
    </row>
    <row r="34" spans="1:16" ht="30" customHeight="1">
      <c r="A34" s="80"/>
      <c r="B34" s="77"/>
      <c r="C34" s="43" t="s">
        <v>178</v>
      </c>
      <c r="D34" s="43" t="s">
        <v>208</v>
      </c>
      <c r="E34" s="13">
        <v>3000000</v>
      </c>
      <c r="F34" s="14">
        <v>0</v>
      </c>
      <c r="G34" s="13">
        <f t="shared" si="9"/>
        <v>-3000000</v>
      </c>
      <c r="H34" s="24" t="s">
        <v>220</v>
      </c>
      <c r="I34" s="80"/>
      <c r="J34" s="77"/>
      <c r="K34" s="43" t="s">
        <v>47</v>
      </c>
      <c r="L34" s="43" t="s">
        <v>47</v>
      </c>
      <c r="M34" s="7">
        <v>0</v>
      </c>
      <c r="N34" s="6">
        <v>1760000</v>
      </c>
      <c r="O34" s="5">
        <f t="shared" si="2"/>
        <v>1760000</v>
      </c>
      <c r="P34" s="8">
        <f t="shared" si="10"/>
        <v>100</v>
      </c>
    </row>
    <row r="35" spans="1:16" ht="30" customHeight="1">
      <c r="A35" s="81"/>
      <c r="B35" s="78"/>
      <c r="C35" s="43" t="s">
        <v>179</v>
      </c>
      <c r="D35" s="43" t="s">
        <v>179</v>
      </c>
      <c r="E35" s="13">
        <v>3200000</v>
      </c>
      <c r="F35" s="14">
        <v>0</v>
      </c>
      <c r="G35" s="13">
        <f t="shared" si="9"/>
        <v>-3200000</v>
      </c>
      <c r="H35" s="24" t="s">
        <v>220</v>
      </c>
      <c r="I35" s="80"/>
      <c r="J35" s="77"/>
      <c r="K35" s="43" t="s">
        <v>48</v>
      </c>
      <c r="L35" s="43" t="s">
        <v>48</v>
      </c>
      <c r="M35" s="7">
        <v>3950000</v>
      </c>
      <c r="N35" s="5">
        <v>3840000</v>
      </c>
      <c r="O35" s="5">
        <f t="shared" si="2"/>
        <v>-110000</v>
      </c>
      <c r="P35" s="8">
        <f t="shared" si="10"/>
        <v>-2.864583333333333</v>
      </c>
    </row>
    <row r="36" spans="1:16" ht="30" customHeight="1">
      <c r="A36" s="85" t="s">
        <v>181</v>
      </c>
      <c r="B36" s="86"/>
      <c r="C36" s="86"/>
      <c r="D36" s="87"/>
      <c r="E36" s="30">
        <f>E37+E39</f>
        <v>15617299</v>
      </c>
      <c r="F36" s="30">
        <f>F37+F39</f>
        <v>8695280</v>
      </c>
      <c r="G36" s="31">
        <f t="shared" si="9"/>
        <v>-6922019</v>
      </c>
      <c r="H36" s="32">
        <f>IFERROR(G36/F36*100,100)</f>
        <v>-79.606625663578399</v>
      </c>
      <c r="I36" s="80"/>
      <c r="J36" s="77"/>
      <c r="K36" s="43" t="s">
        <v>49</v>
      </c>
      <c r="L36" s="43" t="s">
        <v>49</v>
      </c>
      <c r="M36" s="7">
        <v>100000</v>
      </c>
      <c r="N36" s="5">
        <v>450000</v>
      </c>
      <c r="O36" s="5">
        <f t="shared" si="2"/>
        <v>350000</v>
      </c>
      <c r="P36" s="8">
        <f t="shared" si="10"/>
        <v>77.777777777777786</v>
      </c>
    </row>
    <row r="37" spans="1:16" ht="30" customHeight="1">
      <c r="A37" s="82" t="s">
        <v>191</v>
      </c>
      <c r="B37" s="83"/>
      <c r="C37" s="83"/>
      <c r="D37" s="84"/>
      <c r="E37" s="27">
        <f>E38</f>
        <v>7337049</v>
      </c>
      <c r="F37" s="27">
        <f>F38</f>
        <v>0</v>
      </c>
      <c r="G37" s="28">
        <f t="shared" si="9"/>
        <v>-7337049</v>
      </c>
      <c r="H37" s="59" t="s">
        <v>220</v>
      </c>
      <c r="I37" s="80"/>
      <c r="J37" s="77"/>
      <c r="K37" s="43" t="s">
        <v>50</v>
      </c>
      <c r="L37" s="43" t="s">
        <v>50</v>
      </c>
      <c r="M37" s="7">
        <v>2240890</v>
      </c>
      <c r="N37" s="6">
        <v>136500</v>
      </c>
      <c r="O37" s="5">
        <f t="shared" si="2"/>
        <v>-2104390</v>
      </c>
      <c r="P37" s="8">
        <f t="shared" si="10"/>
        <v>-1541.6776556776556</v>
      </c>
    </row>
    <row r="38" spans="1:16" ht="30" customHeight="1">
      <c r="A38" s="46" t="s">
        <v>14</v>
      </c>
      <c r="B38" s="47" t="s">
        <v>15</v>
      </c>
      <c r="C38" s="43" t="s">
        <v>22</v>
      </c>
      <c r="D38" s="43" t="s">
        <v>22</v>
      </c>
      <c r="E38" s="7">
        <v>7337049</v>
      </c>
      <c r="F38" s="6">
        <v>0</v>
      </c>
      <c r="G38" s="5">
        <f t="shared" si="9"/>
        <v>-7337049</v>
      </c>
      <c r="H38" s="24" t="s">
        <v>220</v>
      </c>
      <c r="I38" s="80"/>
      <c r="J38" s="77"/>
      <c r="K38" s="43" t="s">
        <v>177</v>
      </c>
      <c r="L38" s="43" t="s">
        <v>177</v>
      </c>
      <c r="M38" s="7">
        <v>2000000</v>
      </c>
      <c r="N38" s="6">
        <v>0</v>
      </c>
      <c r="O38" s="5">
        <f t="shared" si="2"/>
        <v>-2000000</v>
      </c>
      <c r="P38" s="24" t="s">
        <v>220</v>
      </c>
    </row>
    <row r="39" spans="1:16" ht="30" customHeight="1">
      <c r="A39" s="82" t="s">
        <v>192</v>
      </c>
      <c r="B39" s="83"/>
      <c r="C39" s="83"/>
      <c r="D39" s="84"/>
      <c r="E39" s="27">
        <f>SUM(E40:E42)</f>
        <v>8280250</v>
      </c>
      <c r="F39" s="27">
        <f>SUM(F40:F42)</f>
        <v>8695280</v>
      </c>
      <c r="G39" s="28">
        <f t="shared" si="9"/>
        <v>415030</v>
      </c>
      <c r="H39" s="29">
        <f>IFERROR(G39/F39*100,100)</f>
        <v>4.7730492865094627</v>
      </c>
      <c r="I39" s="80"/>
      <c r="J39" s="77"/>
      <c r="K39" s="43" t="s">
        <v>178</v>
      </c>
      <c r="L39" s="43" t="s">
        <v>208</v>
      </c>
      <c r="M39" s="7">
        <v>3000000</v>
      </c>
      <c r="N39" s="6">
        <v>0</v>
      </c>
      <c r="O39" s="5">
        <f t="shared" si="2"/>
        <v>-3000000</v>
      </c>
      <c r="P39" s="24" t="s">
        <v>220</v>
      </c>
    </row>
    <row r="40" spans="1:16" ht="30" customHeight="1">
      <c r="A40" s="63" t="s">
        <v>28</v>
      </c>
      <c r="B40" s="44" t="s">
        <v>58</v>
      </c>
      <c r="C40" s="43" t="s">
        <v>26</v>
      </c>
      <c r="D40" s="43" t="s">
        <v>51</v>
      </c>
      <c r="E40" s="7">
        <v>180250</v>
      </c>
      <c r="F40" s="5">
        <v>595280</v>
      </c>
      <c r="G40" s="5">
        <f t="shared" si="9"/>
        <v>415030</v>
      </c>
      <c r="H40" s="8">
        <f>IFERROR(G40/F40*100,100)</f>
        <v>69.720131702728125</v>
      </c>
      <c r="I40" s="81"/>
      <c r="J40" s="78"/>
      <c r="K40" s="43" t="s">
        <v>179</v>
      </c>
      <c r="L40" s="43" t="s">
        <v>179</v>
      </c>
      <c r="M40" s="7">
        <v>3200000</v>
      </c>
      <c r="N40" s="6">
        <v>0</v>
      </c>
      <c r="O40" s="5">
        <f t="shared" si="2"/>
        <v>-3200000</v>
      </c>
      <c r="P40" s="24" t="s">
        <v>220</v>
      </c>
    </row>
    <row r="41" spans="1:16" ht="30" customHeight="1">
      <c r="A41" s="64"/>
      <c r="B41" s="44" t="s">
        <v>59</v>
      </c>
      <c r="C41" s="43" t="s">
        <v>60</v>
      </c>
      <c r="D41" s="43" t="s">
        <v>62</v>
      </c>
      <c r="E41" s="7">
        <v>2100000</v>
      </c>
      <c r="F41" s="5">
        <v>2100000</v>
      </c>
      <c r="G41" s="5">
        <f t="shared" si="9"/>
        <v>0</v>
      </c>
      <c r="H41" s="8">
        <f t="shared" ref="H41:H45" si="11">G41/F41*100</f>
        <v>0</v>
      </c>
      <c r="I41" s="85" t="s">
        <v>181</v>
      </c>
      <c r="J41" s="86"/>
      <c r="K41" s="86"/>
      <c r="L41" s="87"/>
      <c r="M41" s="30">
        <f>M42+M44</f>
        <v>15617299</v>
      </c>
      <c r="N41" s="30">
        <f>N42+N44</f>
        <v>8695280</v>
      </c>
      <c r="O41" s="31">
        <f t="shared" ref="O41:O44" si="12">N41-M41</f>
        <v>-6922019</v>
      </c>
      <c r="P41" s="32">
        <f t="shared" si="10"/>
        <v>-79.606625663578399</v>
      </c>
    </row>
    <row r="42" spans="1:16" ht="30" customHeight="1">
      <c r="A42" s="65"/>
      <c r="B42" s="44" t="s">
        <v>43</v>
      </c>
      <c r="C42" s="43" t="s">
        <v>61</v>
      </c>
      <c r="D42" s="43" t="s">
        <v>63</v>
      </c>
      <c r="E42" s="7">
        <v>6000000</v>
      </c>
      <c r="F42" s="5">
        <v>6000000</v>
      </c>
      <c r="G42" s="5">
        <f t="shared" si="9"/>
        <v>0</v>
      </c>
      <c r="H42" s="8">
        <f t="shared" si="11"/>
        <v>0</v>
      </c>
      <c r="I42" s="82" t="s">
        <v>187</v>
      </c>
      <c r="J42" s="83"/>
      <c r="K42" s="83"/>
      <c r="L42" s="84"/>
      <c r="M42" s="27">
        <f>M43</f>
        <v>7337049</v>
      </c>
      <c r="N42" s="27">
        <f>N43</f>
        <v>0</v>
      </c>
      <c r="O42" s="28">
        <f t="shared" si="12"/>
        <v>-7337049</v>
      </c>
      <c r="P42" s="37" t="s">
        <v>221</v>
      </c>
    </row>
    <row r="43" spans="1:16" ht="30" customHeight="1">
      <c r="A43" s="69" t="s">
        <v>183</v>
      </c>
      <c r="B43" s="70"/>
      <c r="C43" s="70"/>
      <c r="D43" s="71"/>
      <c r="E43" s="30">
        <f>E44</f>
        <v>81220000</v>
      </c>
      <c r="F43" s="30">
        <f>F44</f>
        <v>77898000</v>
      </c>
      <c r="G43" s="31">
        <f t="shared" si="9"/>
        <v>-3322000</v>
      </c>
      <c r="H43" s="32">
        <f t="shared" si="11"/>
        <v>-4.2645510796169352</v>
      </c>
      <c r="I43" s="46" t="s">
        <v>14</v>
      </c>
      <c r="J43" s="47" t="s">
        <v>15</v>
      </c>
      <c r="K43" s="43" t="s">
        <v>22</v>
      </c>
      <c r="L43" s="43" t="s">
        <v>22</v>
      </c>
      <c r="M43" s="7">
        <v>7337049</v>
      </c>
      <c r="N43" s="6">
        <v>0</v>
      </c>
      <c r="O43" s="5">
        <f t="shared" si="12"/>
        <v>-7337049</v>
      </c>
      <c r="P43" s="24" t="s">
        <v>220</v>
      </c>
    </row>
    <row r="44" spans="1:16" ht="30" customHeight="1">
      <c r="A44" s="66" t="s">
        <v>193</v>
      </c>
      <c r="B44" s="67"/>
      <c r="C44" s="67"/>
      <c r="D44" s="68"/>
      <c r="E44" s="27">
        <f>SUM(E45:E51)</f>
        <v>81220000</v>
      </c>
      <c r="F44" s="27">
        <f>SUM(F45:F51)</f>
        <v>77898000</v>
      </c>
      <c r="G44" s="28">
        <f t="shared" si="9"/>
        <v>-3322000</v>
      </c>
      <c r="H44" s="29">
        <f t="shared" si="11"/>
        <v>-4.2645510796169352</v>
      </c>
      <c r="I44" s="82" t="s">
        <v>188</v>
      </c>
      <c r="J44" s="83"/>
      <c r="K44" s="83"/>
      <c r="L44" s="84"/>
      <c r="M44" s="27">
        <f>SUM(M45:M47)</f>
        <v>8280250</v>
      </c>
      <c r="N44" s="27">
        <f>SUM(N45:N47)</f>
        <v>8695280</v>
      </c>
      <c r="O44" s="28">
        <f t="shared" si="12"/>
        <v>415030</v>
      </c>
      <c r="P44" s="29">
        <f t="shared" si="10"/>
        <v>4.7730492865094627</v>
      </c>
    </row>
    <row r="45" spans="1:16" ht="30" customHeight="1">
      <c r="A45" s="63" t="s">
        <v>52</v>
      </c>
      <c r="B45" s="76" t="s">
        <v>53</v>
      </c>
      <c r="C45" s="43" t="s">
        <v>54</v>
      </c>
      <c r="D45" s="43" t="s">
        <v>54</v>
      </c>
      <c r="E45" s="7">
        <v>43739520</v>
      </c>
      <c r="F45" s="5">
        <v>45946560</v>
      </c>
      <c r="G45" s="5">
        <f t="shared" si="9"/>
        <v>2207040</v>
      </c>
      <c r="H45" s="8">
        <f t="shared" si="11"/>
        <v>4.8034934497816595</v>
      </c>
      <c r="I45" s="95" t="s">
        <v>28</v>
      </c>
      <c r="J45" s="44" t="s">
        <v>58</v>
      </c>
      <c r="K45" s="43" t="s">
        <v>26</v>
      </c>
      <c r="L45" s="43" t="s">
        <v>51</v>
      </c>
      <c r="M45" s="7">
        <v>180250</v>
      </c>
      <c r="N45" s="5">
        <v>595280</v>
      </c>
      <c r="O45" s="5">
        <f t="shared" si="2"/>
        <v>415030</v>
      </c>
      <c r="P45" s="8">
        <f t="shared" si="10"/>
        <v>69.720131702728125</v>
      </c>
    </row>
    <row r="46" spans="1:16" ht="30" customHeight="1">
      <c r="A46" s="64"/>
      <c r="B46" s="77"/>
      <c r="C46" s="43" t="s">
        <v>55</v>
      </c>
      <c r="D46" s="43" t="s">
        <v>55</v>
      </c>
      <c r="E46" s="7">
        <f>SUM(M51:M55)</f>
        <v>4325026</v>
      </c>
      <c r="F46" s="7">
        <f>SUM(N51:N55)</f>
        <v>4749419</v>
      </c>
      <c r="G46" s="5">
        <f t="shared" ref="G46:G51" si="13">F46-E46</f>
        <v>424393</v>
      </c>
      <c r="H46" s="8">
        <f t="shared" ref="H46:H51" si="14">G46/F46*100</f>
        <v>8.9356824487374134</v>
      </c>
      <c r="I46" s="95"/>
      <c r="J46" s="44" t="s">
        <v>59</v>
      </c>
      <c r="K46" s="43" t="s">
        <v>60</v>
      </c>
      <c r="L46" s="43" t="s">
        <v>36</v>
      </c>
      <c r="M46" s="7">
        <v>2100000</v>
      </c>
      <c r="N46" s="5">
        <v>2100000</v>
      </c>
      <c r="O46" s="5">
        <f t="shared" si="2"/>
        <v>0</v>
      </c>
      <c r="P46" s="8">
        <f t="shared" ref="P46:P53" si="15">O46/N46*100</f>
        <v>0</v>
      </c>
    </row>
    <row r="47" spans="1:16" ht="30" customHeight="1">
      <c r="A47" s="64"/>
      <c r="B47" s="77"/>
      <c r="C47" s="43" t="s">
        <v>56</v>
      </c>
      <c r="D47" s="43" t="s">
        <v>56</v>
      </c>
      <c r="E47" s="7">
        <v>3644960</v>
      </c>
      <c r="F47" s="5">
        <v>3828864</v>
      </c>
      <c r="G47" s="5">
        <f t="shared" si="13"/>
        <v>183904</v>
      </c>
      <c r="H47" s="8">
        <f t="shared" si="14"/>
        <v>4.8030956440343662</v>
      </c>
      <c r="I47" s="95"/>
      <c r="J47" s="44" t="s">
        <v>43</v>
      </c>
      <c r="K47" s="43" t="s">
        <v>61</v>
      </c>
      <c r="L47" s="43" t="s">
        <v>63</v>
      </c>
      <c r="M47" s="7">
        <v>6000000</v>
      </c>
      <c r="N47" s="5">
        <v>6000000</v>
      </c>
      <c r="O47" s="5">
        <f t="shared" si="2"/>
        <v>0</v>
      </c>
      <c r="P47" s="8">
        <f t="shared" si="15"/>
        <v>0</v>
      </c>
    </row>
    <row r="48" spans="1:16" ht="30" customHeight="1">
      <c r="A48" s="64"/>
      <c r="B48" s="78"/>
      <c r="C48" s="43" t="s">
        <v>57</v>
      </c>
      <c r="D48" s="43" t="s">
        <v>57</v>
      </c>
      <c r="E48" s="7">
        <v>2305294</v>
      </c>
      <c r="F48" s="6">
        <v>295157</v>
      </c>
      <c r="G48" s="5">
        <f t="shared" si="13"/>
        <v>-2010137</v>
      </c>
      <c r="H48" s="8">
        <f t="shared" si="14"/>
        <v>-681.03992112672233</v>
      </c>
      <c r="I48" s="69" t="s">
        <v>183</v>
      </c>
      <c r="J48" s="70"/>
      <c r="K48" s="70"/>
      <c r="L48" s="71"/>
      <c r="M48" s="30">
        <f>M49</f>
        <v>81220000</v>
      </c>
      <c r="N48" s="30">
        <f>N49</f>
        <v>77898000</v>
      </c>
      <c r="O48" s="31">
        <f t="shared" ref="O48:O49" si="16">N48-M48</f>
        <v>-3322000</v>
      </c>
      <c r="P48" s="32">
        <f t="shared" ref="P48:P49" si="17">O48/N48*100</f>
        <v>-4.2645510796169352</v>
      </c>
    </row>
    <row r="49" spans="1:16" ht="30" customHeight="1">
      <c r="A49" s="64"/>
      <c r="B49" s="76" t="s">
        <v>64</v>
      </c>
      <c r="C49" s="43" t="s">
        <v>76</v>
      </c>
      <c r="D49" s="43" t="s">
        <v>76</v>
      </c>
      <c r="E49" s="7">
        <f>SUM(M58:M61)</f>
        <v>9733200</v>
      </c>
      <c r="F49" s="7">
        <f>SUM(N58:N60)</f>
        <v>4356000</v>
      </c>
      <c r="G49" s="5">
        <f t="shared" si="13"/>
        <v>-5377200</v>
      </c>
      <c r="H49" s="8">
        <f t="shared" si="14"/>
        <v>-123.4435261707989</v>
      </c>
      <c r="I49" s="66" t="s">
        <v>189</v>
      </c>
      <c r="J49" s="67"/>
      <c r="K49" s="67"/>
      <c r="L49" s="68"/>
      <c r="M49" s="27">
        <f>SUM(M50:M65)</f>
        <v>81220000</v>
      </c>
      <c r="N49" s="27">
        <f>SUM(N50:N65)</f>
        <v>77898000</v>
      </c>
      <c r="O49" s="28">
        <f t="shared" si="16"/>
        <v>-3322000</v>
      </c>
      <c r="P49" s="29">
        <f t="shared" si="17"/>
        <v>-4.2645510796169352</v>
      </c>
    </row>
    <row r="50" spans="1:16" ht="30" customHeight="1">
      <c r="A50" s="64"/>
      <c r="B50" s="77"/>
      <c r="C50" s="43" t="s">
        <v>80</v>
      </c>
      <c r="D50" s="43" t="s">
        <v>80</v>
      </c>
      <c r="E50" s="9">
        <f>SUM(M62:M64)</f>
        <v>17472000</v>
      </c>
      <c r="F50" s="9">
        <f>SUM(N62:N64)</f>
        <v>17760000</v>
      </c>
      <c r="G50" s="5">
        <f t="shared" si="13"/>
        <v>288000</v>
      </c>
      <c r="H50" s="8">
        <f t="shared" si="14"/>
        <v>1.6216216216216217</v>
      </c>
      <c r="I50" s="95" t="s">
        <v>52</v>
      </c>
      <c r="J50" s="72" t="s">
        <v>53</v>
      </c>
      <c r="K50" s="43" t="s">
        <v>54</v>
      </c>
      <c r="L50" s="43" t="s">
        <v>54</v>
      </c>
      <c r="M50" s="7">
        <v>43739520</v>
      </c>
      <c r="N50" s="5">
        <v>45946560</v>
      </c>
      <c r="O50" s="5">
        <f t="shared" si="2"/>
        <v>2207040</v>
      </c>
      <c r="P50" s="8">
        <f t="shared" si="15"/>
        <v>4.8034934497816595</v>
      </c>
    </row>
    <row r="51" spans="1:16" ht="30" customHeight="1">
      <c r="A51" s="65"/>
      <c r="B51" s="78"/>
      <c r="C51" s="43" t="s">
        <v>84</v>
      </c>
      <c r="D51" s="43" t="s">
        <v>85</v>
      </c>
      <c r="E51" s="7">
        <v>0</v>
      </c>
      <c r="F51" s="5">
        <v>962000</v>
      </c>
      <c r="G51" s="5">
        <f t="shared" si="13"/>
        <v>962000</v>
      </c>
      <c r="H51" s="8">
        <f t="shared" si="14"/>
        <v>100</v>
      </c>
      <c r="I51" s="95"/>
      <c r="J51" s="72"/>
      <c r="K51" s="62" t="s">
        <v>55</v>
      </c>
      <c r="L51" s="43" t="s">
        <v>71</v>
      </c>
      <c r="M51" s="7">
        <v>1500266</v>
      </c>
      <c r="N51" s="5">
        <v>1605832</v>
      </c>
      <c r="O51" s="5">
        <f t="shared" si="2"/>
        <v>105566</v>
      </c>
      <c r="P51" s="8">
        <f t="shared" si="15"/>
        <v>6.5739130867986191</v>
      </c>
    </row>
    <row r="52" spans="1:16" ht="30" customHeight="1">
      <c r="A52" s="69" t="s">
        <v>184</v>
      </c>
      <c r="B52" s="70"/>
      <c r="C52" s="70"/>
      <c r="D52" s="71"/>
      <c r="E52" s="30">
        <f>E53</f>
        <v>44395000</v>
      </c>
      <c r="F52" s="30">
        <f>F53</f>
        <v>47873000</v>
      </c>
      <c r="G52" s="31">
        <f t="shared" ref="G52:G68" si="18">F52-E52</f>
        <v>3478000</v>
      </c>
      <c r="H52" s="32">
        <f t="shared" ref="H52:H59" si="19">G52/F52*100</f>
        <v>7.2650554592358949</v>
      </c>
      <c r="I52" s="95"/>
      <c r="J52" s="72"/>
      <c r="K52" s="62"/>
      <c r="L52" s="11" t="s">
        <v>72</v>
      </c>
      <c r="M52" s="7">
        <v>1968278</v>
      </c>
      <c r="N52" s="5">
        <v>2067595</v>
      </c>
      <c r="O52" s="5">
        <f t="shared" si="2"/>
        <v>99317</v>
      </c>
      <c r="P52" s="8">
        <f t="shared" si="15"/>
        <v>4.8035035875014209</v>
      </c>
    </row>
    <row r="53" spans="1:16" ht="30" customHeight="1">
      <c r="A53" s="66" t="s">
        <v>190</v>
      </c>
      <c r="B53" s="67"/>
      <c r="C53" s="67"/>
      <c r="D53" s="68"/>
      <c r="E53" s="27">
        <f>SUM(E54:E57)</f>
        <v>44395000</v>
      </c>
      <c r="F53" s="27">
        <f>SUM(F54:F57)</f>
        <v>47873000</v>
      </c>
      <c r="G53" s="28">
        <f t="shared" si="18"/>
        <v>3478000</v>
      </c>
      <c r="H53" s="29">
        <f t="shared" si="19"/>
        <v>7.2650554592358949</v>
      </c>
      <c r="I53" s="95"/>
      <c r="J53" s="72"/>
      <c r="K53" s="62"/>
      <c r="L53" s="11" t="s">
        <v>73</v>
      </c>
      <c r="M53" s="7">
        <v>333733</v>
      </c>
      <c r="N53" s="5">
        <v>350572</v>
      </c>
      <c r="O53" s="5">
        <f t="shared" si="2"/>
        <v>16839</v>
      </c>
      <c r="P53" s="8">
        <f t="shared" si="15"/>
        <v>4.8032929041680452</v>
      </c>
    </row>
    <row r="54" spans="1:16" ht="30" customHeight="1">
      <c r="A54" s="79" t="s">
        <v>86</v>
      </c>
      <c r="B54" s="76" t="s">
        <v>87</v>
      </c>
      <c r="C54" s="43" t="s">
        <v>88</v>
      </c>
      <c r="D54" s="43" t="s">
        <v>185</v>
      </c>
      <c r="E54" s="13">
        <v>29284200</v>
      </c>
      <c r="F54" s="13">
        <f>SUM(N68:N70)</f>
        <v>30902400</v>
      </c>
      <c r="G54" s="13">
        <f t="shared" si="18"/>
        <v>1618200</v>
      </c>
      <c r="H54" s="24">
        <f t="shared" si="19"/>
        <v>5.2364864864864868</v>
      </c>
      <c r="I54" s="95"/>
      <c r="J54" s="72"/>
      <c r="K54" s="62"/>
      <c r="L54" s="11" t="s">
        <v>74</v>
      </c>
      <c r="M54" s="7">
        <v>172833</v>
      </c>
      <c r="N54" s="5">
        <v>197035</v>
      </c>
      <c r="O54" s="5">
        <f t="shared" si="2"/>
        <v>24202</v>
      </c>
      <c r="P54" s="8">
        <f>IFERROR(O54/N54*100,100)</f>
        <v>12.283096911716193</v>
      </c>
    </row>
    <row r="55" spans="1:16" ht="30" customHeight="1">
      <c r="A55" s="80"/>
      <c r="B55" s="77"/>
      <c r="C55" s="43" t="s">
        <v>65</v>
      </c>
      <c r="D55" s="43" t="s">
        <v>65</v>
      </c>
      <c r="E55" s="13">
        <f>SUM(M71:M75)</f>
        <v>3070450</v>
      </c>
      <c r="F55" s="13">
        <f>SUM(N71:N75)</f>
        <v>4795400</v>
      </c>
      <c r="G55" s="13">
        <f t="shared" si="18"/>
        <v>1724950</v>
      </c>
      <c r="H55" s="24">
        <f t="shared" si="19"/>
        <v>35.970930475038578</v>
      </c>
      <c r="I55" s="95"/>
      <c r="J55" s="72"/>
      <c r="K55" s="62"/>
      <c r="L55" s="11" t="s">
        <v>75</v>
      </c>
      <c r="M55" s="9">
        <v>349916</v>
      </c>
      <c r="N55" s="5">
        <v>528385</v>
      </c>
      <c r="O55" s="5">
        <f t="shared" si="2"/>
        <v>178469</v>
      </c>
      <c r="P55" s="8">
        <f>O55/N55*100</f>
        <v>33.776318404193908</v>
      </c>
    </row>
    <row r="56" spans="1:16" ht="30" customHeight="1">
      <c r="A56" s="80"/>
      <c r="B56" s="78"/>
      <c r="C56" s="43" t="s">
        <v>56</v>
      </c>
      <c r="D56" s="43" t="s">
        <v>56</v>
      </c>
      <c r="E56" s="13">
        <v>2440350</v>
      </c>
      <c r="F56" s="13">
        <v>2575200</v>
      </c>
      <c r="G56" s="13">
        <f t="shared" si="18"/>
        <v>134850</v>
      </c>
      <c r="H56" s="24">
        <f t="shared" si="19"/>
        <v>5.2364864864864868</v>
      </c>
      <c r="I56" s="95"/>
      <c r="J56" s="72"/>
      <c r="K56" s="43" t="s">
        <v>56</v>
      </c>
      <c r="L56" s="43" t="s">
        <v>56</v>
      </c>
      <c r="M56" s="7">
        <v>3644960</v>
      </c>
      <c r="N56" s="5">
        <v>3828864</v>
      </c>
      <c r="O56" s="5">
        <f t="shared" si="2"/>
        <v>183904</v>
      </c>
      <c r="P56" s="8">
        <f>O56/N56*100</f>
        <v>4.8030956440343662</v>
      </c>
    </row>
    <row r="57" spans="1:16" ht="30" customHeight="1">
      <c r="A57" s="81"/>
      <c r="B57" s="44" t="s">
        <v>96</v>
      </c>
      <c r="C57" s="43" t="s">
        <v>97</v>
      </c>
      <c r="D57" s="43" t="s">
        <v>97</v>
      </c>
      <c r="E57" s="13">
        <f>SUM(M77:M81)</f>
        <v>9600000</v>
      </c>
      <c r="F57" s="13">
        <f>SUM(N77:N80)</f>
        <v>9600000</v>
      </c>
      <c r="G57" s="13">
        <f t="shared" si="18"/>
        <v>0</v>
      </c>
      <c r="H57" s="24">
        <f t="shared" si="19"/>
        <v>0</v>
      </c>
      <c r="I57" s="95"/>
      <c r="J57" s="72"/>
      <c r="K57" s="43" t="s">
        <v>57</v>
      </c>
      <c r="L57" s="43" t="s">
        <v>57</v>
      </c>
      <c r="M57" s="7">
        <v>2305294</v>
      </c>
      <c r="N57" s="6">
        <v>295157</v>
      </c>
      <c r="O57" s="5">
        <f t="shared" si="2"/>
        <v>-2010137</v>
      </c>
      <c r="P57" s="8">
        <f>O57/N57*100</f>
        <v>-681.03992112672233</v>
      </c>
    </row>
    <row r="58" spans="1:16" ht="30" customHeight="1">
      <c r="A58" s="69" t="s">
        <v>186</v>
      </c>
      <c r="B58" s="70"/>
      <c r="C58" s="70"/>
      <c r="D58" s="71"/>
      <c r="E58" s="30">
        <f>E59</f>
        <v>24000000</v>
      </c>
      <c r="F58" s="30">
        <f>F59</f>
        <v>24000000</v>
      </c>
      <c r="G58" s="31">
        <f t="shared" si="18"/>
        <v>0</v>
      </c>
      <c r="H58" s="32">
        <f t="shared" si="19"/>
        <v>0</v>
      </c>
      <c r="I58" s="95"/>
      <c r="J58" s="76" t="s">
        <v>64</v>
      </c>
      <c r="K58" s="73" t="s">
        <v>76</v>
      </c>
      <c r="L58" s="43" t="s">
        <v>77</v>
      </c>
      <c r="M58" s="7">
        <v>3600000</v>
      </c>
      <c r="N58" s="5">
        <v>409200</v>
      </c>
      <c r="O58" s="5">
        <f t="shared" si="2"/>
        <v>-3190800</v>
      </c>
      <c r="P58" s="8">
        <f t="shared" ref="P58:P64" si="20">O58/N58*100</f>
        <v>-779.76539589442814</v>
      </c>
    </row>
    <row r="59" spans="1:16" ht="30" customHeight="1">
      <c r="A59" s="66" t="s">
        <v>211</v>
      </c>
      <c r="B59" s="67"/>
      <c r="C59" s="67"/>
      <c r="D59" s="68"/>
      <c r="E59" s="27">
        <f>E60</f>
        <v>24000000</v>
      </c>
      <c r="F59" s="27">
        <f>F60</f>
        <v>24000000</v>
      </c>
      <c r="G59" s="28">
        <f t="shared" si="18"/>
        <v>0</v>
      </c>
      <c r="H59" s="29">
        <f t="shared" si="19"/>
        <v>0</v>
      </c>
      <c r="I59" s="95"/>
      <c r="J59" s="77"/>
      <c r="K59" s="74"/>
      <c r="L59" s="43" t="s">
        <v>78</v>
      </c>
      <c r="M59" s="7">
        <v>0</v>
      </c>
      <c r="N59" s="5">
        <v>3000000</v>
      </c>
      <c r="O59" s="5">
        <f t="shared" ref="O59:O64" si="21">N59-M59</f>
        <v>3000000</v>
      </c>
      <c r="P59" s="8">
        <f t="shared" si="20"/>
        <v>100</v>
      </c>
    </row>
    <row r="60" spans="1:16" ht="30" customHeight="1">
      <c r="A60" s="26" t="s">
        <v>14</v>
      </c>
      <c r="B60" s="44" t="s">
        <v>210</v>
      </c>
      <c r="C60" s="43" t="s">
        <v>163</v>
      </c>
      <c r="D60" s="43" t="s">
        <v>164</v>
      </c>
      <c r="E60" s="7">
        <v>24000000</v>
      </c>
      <c r="F60" s="5">
        <v>24000000</v>
      </c>
      <c r="G60" s="5">
        <f t="shared" si="18"/>
        <v>0</v>
      </c>
      <c r="H60" s="8">
        <f>IFERROR(G60/F60*100,100)</f>
        <v>0</v>
      </c>
      <c r="I60" s="95"/>
      <c r="J60" s="77"/>
      <c r="K60" s="74"/>
      <c r="L60" s="43" t="s">
        <v>79</v>
      </c>
      <c r="M60" s="7">
        <v>133200</v>
      </c>
      <c r="N60" s="5">
        <v>946800</v>
      </c>
      <c r="O60" s="5">
        <f t="shared" si="21"/>
        <v>813600</v>
      </c>
      <c r="P60" s="8">
        <f t="shared" si="20"/>
        <v>85.931558935361224</v>
      </c>
    </row>
    <row r="61" spans="1:16" ht="30" customHeight="1">
      <c r="A61" s="69" t="s">
        <v>194</v>
      </c>
      <c r="B61" s="70"/>
      <c r="C61" s="70"/>
      <c r="D61" s="71"/>
      <c r="E61" s="30">
        <f>E62+E78+E91+E93</f>
        <v>2851668000</v>
      </c>
      <c r="F61" s="30">
        <f>F62++F65+F67</f>
        <v>4155059304</v>
      </c>
      <c r="G61" s="31">
        <f t="shared" si="18"/>
        <v>1303391304</v>
      </c>
      <c r="H61" s="32">
        <f>G61/F61*100</f>
        <v>31.368777402172064</v>
      </c>
      <c r="I61" s="95"/>
      <c r="J61" s="77"/>
      <c r="K61" s="74"/>
      <c r="L61" s="43" t="s">
        <v>218</v>
      </c>
      <c r="M61" s="7">
        <v>6000000</v>
      </c>
      <c r="N61" s="5">
        <v>0</v>
      </c>
      <c r="O61" s="5">
        <f t="shared" si="21"/>
        <v>-6000000</v>
      </c>
      <c r="P61" s="24" t="s">
        <v>220</v>
      </c>
    </row>
    <row r="62" spans="1:16" ht="30" customHeight="1">
      <c r="A62" s="66" t="s">
        <v>213</v>
      </c>
      <c r="B62" s="67"/>
      <c r="C62" s="67"/>
      <c r="D62" s="68"/>
      <c r="E62" s="27">
        <f>SUM(E63:E77)</f>
        <v>2851668000</v>
      </c>
      <c r="F62" s="27">
        <f>SUM(F63:F64)</f>
        <v>3552000000</v>
      </c>
      <c r="G62" s="28">
        <f t="shared" si="18"/>
        <v>700332000</v>
      </c>
      <c r="H62" s="29">
        <f>G62/F62*100</f>
        <v>19.716554054054054</v>
      </c>
      <c r="I62" s="95"/>
      <c r="J62" s="77"/>
      <c r="K62" s="62" t="s">
        <v>80</v>
      </c>
      <c r="L62" s="43" t="s">
        <v>81</v>
      </c>
      <c r="M62" s="7">
        <v>12552000</v>
      </c>
      <c r="N62" s="5">
        <v>3420000</v>
      </c>
      <c r="O62" s="5">
        <f t="shared" si="21"/>
        <v>-9132000</v>
      </c>
      <c r="P62" s="8">
        <f t="shared" si="20"/>
        <v>-267.01754385964909</v>
      </c>
    </row>
    <row r="63" spans="1:16" ht="30" customHeight="1">
      <c r="A63" s="79" t="s">
        <v>200</v>
      </c>
      <c r="B63" s="76" t="s">
        <v>201</v>
      </c>
      <c r="C63" s="43" t="s">
        <v>202</v>
      </c>
      <c r="D63" s="43" t="s">
        <v>202</v>
      </c>
      <c r="E63" s="7">
        <v>2851668000</v>
      </c>
      <c r="F63" s="5">
        <v>2486400000</v>
      </c>
      <c r="G63" s="5">
        <f t="shared" si="18"/>
        <v>-365268000</v>
      </c>
      <c r="H63" s="8">
        <f>IFERROR(G63/F63*100,100)</f>
        <v>-14.690637065637066</v>
      </c>
      <c r="I63" s="95"/>
      <c r="J63" s="77"/>
      <c r="K63" s="62"/>
      <c r="L63" s="43" t="s">
        <v>82</v>
      </c>
      <c r="M63" s="7">
        <v>4920000</v>
      </c>
      <c r="N63" s="5">
        <v>3720000</v>
      </c>
      <c r="O63" s="5">
        <f t="shared" si="21"/>
        <v>-1200000</v>
      </c>
      <c r="P63" s="8">
        <f t="shared" si="20"/>
        <v>-32.258064516129032</v>
      </c>
    </row>
    <row r="64" spans="1:16" ht="30" customHeight="1">
      <c r="A64" s="81"/>
      <c r="B64" s="78"/>
      <c r="C64" s="43" t="s">
        <v>209</v>
      </c>
      <c r="D64" s="43" t="s">
        <v>203</v>
      </c>
      <c r="E64" s="7">
        <v>0</v>
      </c>
      <c r="F64" s="5">
        <v>1065600000</v>
      </c>
      <c r="G64" s="5">
        <f t="shared" si="18"/>
        <v>1065600000</v>
      </c>
      <c r="H64" s="8">
        <f>IFERROR(G64/F64*100,100)</f>
        <v>100</v>
      </c>
      <c r="I64" s="95"/>
      <c r="J64" s="77"/>
      <c r="K64" s="62"/>
      <c r="L64" s="11" t="s">
        <v>83</v>
      </c>
      <c r="M64" s="7">
        <v>0</v>
      </c>
      <c r="N64" s="7">
        <v>10620000</v>
      </c>
      <c r="O64" s="7">
        <f t="shared" si="21"/>
        <v>10620000</v>
      </c>
      <c r="P64" s="8">
        <f t="shared" si="20"/>
        <v>100</v>
      </c>
    </row>
    <row r="65" spans="1:16" ht="30" customHeight="1">
      <c r="A65" s="66" t="s">
        <v>214</v>
      </c>
      <c r="B65" s="67"/>
      <c r="C65" s="67"/>
      <c r="D65" s="68"/>
      <c r="E65" s="36">
        <f>SUM(E66:E81)</f>
        <v>0</v>
      </c>
      <c r="F65" s="27">
        <f>SUM(F66)</f>
        <v>7200000</v>
      </c>
      <c r="G65" s="28">
        <f t="shared" si="18"/>
        <v>7200000</v>
      </c>
      <c r="H65" s="29">
        <f>G65/F65*100</f>
        <v>100</v>
      </c>
      <c r="I65" s="95"/>
      <c r="J65" s="78"/>
      <c r="K65" s="43" t="s">
        <v>84</v>
      </c>
      <c r="L65" s="43" t="s">
        <v>85</v>
      </c>
      <c r="M65" s="7">
        <v>0</v>
      </c>
      <c r="N65" s="6">
        <v>962000</v>
      </c>
      <c r="O65" s="5">
        <f t="shared" ref="O65:O142" si="22">N65-M65</f>
        <v>962000</v>
      </c>
      <c r="P65" s="8">
        <f>O65/N65*100</f>
        <v>100</v>
      </c>
    </row>
    <row r="66" spans="1:16" ht="30" customHeight="1">
      <c r="A66" s="45" t="s">
        <v>204</v>
      </c>
      <c r="B66" s="47" t="s">
        <v>205</v>
      </c>
      <c r="C66" s="47" t="s">
        <v>205</v>
      </c>
      <c r="D66" s="47" t="s">
        <v>205</v>
      </c>
      <c r="E66" s="13">
        <v>0</v>
      </c>
      <c r="F66" s="13">
        <v>7200000</v>
      </c>
      <c r="G66" s="13">
        <f t="shared" si="18"/>
        <v>7200000</v>
      </c>
      <c r="H66" s="8">
        <f>IFERROR(G66/F66*100,100)</f>
        <v>100</v>
      </c>
      <c r="I66" s="69" t="s">
        <v>184</v>
      </c>
      <c r="J66" s="70"/>
      <c r="K66" s="70"/>
      <c r="L66" s="71"/>
      <c r="M66" s="30">
        <f>M67</f>
        <v>44395000</v>
      </c>
      <c r="N66" s="30">
        <f>N67</f>
        <v>47873000</v>
      </c>
      <c r="O66" s="31">
        <f t="shared" si="22"/>
        <v>3478000</v>
      </c>
      <c r="P66" s="32">
        <f t="shared" ref="P66:P67" si="23">O66/N66*100</f>
        <v>7.2650554592358949</v>
      </c>
    </row>
    <row r="67" spans="1:16" ht="30" customHeight="1">
      <c r="A67" s="66" t="s">
        <v>215</v>
      </c>
      <c r="B67" s="67"/>
      <c r="C67" s="67"/>
      <c r="D67" s="68"/>
      <c r="E67" s="36">
        <f>SUM(E68:E83)</f>
        <v>0</v>
      </c>
      <c r="F67" s="27">
        <f>SUM(F68:F83)</f>
        <v>595859304</v>
      </c>
      <c r="G67" s="28">
        <f t="shared" si="18"/>
        <v>595859304</v>
      </c>
      <c r="H67" s="29">
        <f>G67/F67*100</f>
        <v>100</v>
      </c>
      <c r="I67" s="66" t="s">
        <v>190</v>
      </c>
      <c r="J67" s="67"/>
      <c r="K67" s="67"/>
      <c r="L67" s="68"/>
      <c r="M67" s="27">
        <f>SUM(M68:M81)</f>
        <v>44395000</v>
      </c>
      <c r="N67" s="27">
        <f>SUM(N68:N81)</f>
        <v>47873000</v>
      </c>
      <c r="O67" s="28">
        <f t="shared" si="22"/>
        <v>3478000</v>
      </c>
      <c r="P67" s="29">
        <f t="shared" si="23"/>
        <v>7.2650554592358949</v>
      </c>
    </row>
    <row r="68" spans="1:16" ht="30" customHeight="1">
      <c r="A68" s="26" t="s">
        <v>206</v>
      </c>
      <c r="B68" s="44" t="s">
        <v>207</v>
      </c>
      <c r="C68" s="44" t="s">
        <v>207</v>
      </c>
      <c r="D68" s="44" t="s">
        <v>207</v>
      </c>
      <c r="E68" s="13">
        <v>0</v>
      </c>
      <c r="F68" s="13">
        <v>595859304</v>
      </c>
      <c r="G68" s="13">
        <f t="shared" si="18"/>
        <v>595859304</v>
      </c>
      <c r="H68" s="8">
        <f>IFERROR(G68/F67*100,100)</f>
        <v>100</v>
      </c>
      <c r="I68" s="60" t="s">
        <v>222</v>
      </c>
      <c r="J68" s="72" t="s">
        <v>87</v>
      </c>
      <c r="K68" s="62" t="s">
        <v>88</v>
      </c>
      <c r="L68" s="43" t="s">
        <v>17</v>
      </c>
      <c r="M68" s="7">
        <v>29284200</v>
      </c>
      <c r="N68" s="5">
        <v>17291136</v>
      </c>
      <c r="O68" s="5">
        <f t="shared" si="22"/>
        <v>-11993064</v>
      </c>
      <c r="P68" s="8">
        <f t="shared" ref="P68:P76" si="24">O68/N68*100</f>
        <v>-69.359607142064007</v>
      </c>
    </row>
    <row r="69" spans="1:16" ht="30" customHeight="1">
      <c r="A69" s="51"/>
      <c r="B69" s="52"/>
      <c r="C69" s="52"/>
      <c r="D69" s="52"/>
      <c r="E69" s="52"/>
      <c r="F69" s="52"/>
      <c r="G69" s="52"/>
      <c r="H69" s="57"/>
      <c r="I69" s="61"/>
      <c r="J69" s="72"/>
      <c r="K69" s="62"/>
      <c r="L69" s="43" t="s">
        <v>89</v>
      </c>
      <c r="M69" s="7">
        <v>0</v>
      </c>
      <c r="N69" s="5">
        <v>4972800</v>
      </c>
      <c r="O69" s="5">
        <f t="shared" si="22"/>
        <v>4972800</v>
      </c>
      <c r="P69" s="8">
        <f t="shared" si="24"/>
        <v>100</v>
      </c>
    </row>
    <row r="70" spans="1:16" ht="30" customHeight="1">
      <c r="A70" s="51"/>
      <c r="B70" s="52"/>
      <c r="C70" s="52"/>
      <c r="D70" s="52"/>
      <c r="E70" s="52"/>
      <c r="F70" s="52"/>
      <c r="G70" s="52"/>
      <c r="H70" s="57"/>
      <c r="I70" s="61"/>
      <c r="J70" s="72"/>
      <c r="K70" s="62"/>
      <c r="L70" s="43" t="s">
        <v>90</v>
      </c>
      <c r="M70" s="7">
        <v>0</v>
      </c>
      <c r="N70" s="5">
        <v>8638464</v>
      </c>
      <c r="O70" s="5">
        <f t="shared" si="22"/>
        <v>8638464</v>
      </c>
      <c r="P70" s="8">
        <f t="shared" si="24"/>
        <v>100</v>
      </c>
    </row>
    <row r="71" spans="1:16" ht="30" customHeight="1">
      <c r="A71" s="51"/>
      <c r="B71" s="52"/>
      <c r="C71" s="52"/>
      <c r="D71" s="52"/>
      <c r="E71" s="52"/>
      <c r="F71" s="52"/>
      <c r="G71" s="52"/>
      <c r="H71" s="57"/>
      <c r="I71" s="61"/>
      <c r="J71" s="72"/>
      <c r="K71" s="73" t="s">
        <v>91</v>
      </c>
      <c r="L71" s="43" t="s">
        <v>92</v>
      </c>
      <c r="M71" s="7">
        <v>1004448</v>
      </c>
      <c r="N71" s="5">
        <v>1080038</v>
      </c>
      <c r="O71" s="5">
        <f t="shared" si="22"/>
        <v>75590</v>
      </c>
      <c r="P71" s="8">
        <f t="shared" si="24"/>
        <v>6.9988278190211819</v>
      </c>
    </row>
    <row r="72" spans="1:16" ht="30" customHeight="1">
      <c r="A72" s="51"/>
      <c r="B72" s="52"/>
      <c r="C72" s="52"/>
      <c r="D72" s="52"/>
      <c r="E72" s="52"/>
      <c r="F72" s="52"/>
      <c r="G72" s="52"/>
      <c r="H72" s="57"/>
      <c r="I72" s="61"/>
      <c r="J72" s="72"/>
      <c r="K72" s="74"/>
      <c r="L72" s="43" t="s">
        <v>93</v>
      </c>
      <c r="M72" s="7">
        <v>1317789</v>
      </c>
      <c r="N72" s="6">
        <v>1390608</v>
      </c>
      <c r="O72" s="5">
        <f t="shared" si="22"/>
        <v>72819</v>
      </c>
      <c r="P72" s="8">
        <f t="shared" si="24"/>
        <v>5.2364864864864868</v>
      </c>
    </row>
    <row r="73" spans="1:16" ht="30" customHeight="1">
      <c r="I73" s="61"/>
      <c r="J73" s="72"/>
      <c r="K73" s="74"/>
      <c r="L73" s="43" t="s">
        <v>94</v>
      </c>
      <c r="M73" s="7">
        <v>223438</v>
      </c>
      <c r="N73" s="5">
        <v>235785</v>
      </c>
      <c r="O73" s="5">
        <f t="shared" si="22"/>
        <v>12347</v>
      </c>
      <c r="P73" s="8">
        <f t="shared" si="24"/>
        <v>5.2365502470470986</v>
      </c>
    </row>
    <row r="74" spans="1:16" ht="30" customHeight="1">
      <c r="I74" s="61"/>
      <c r="J74" s="72"/>
      <c r="K74" s="74"/>
      <c r="L74" s="43" t="s">
        <v>165</v>
      </c>
      <c r="M74" s="7">
        <v>158722</v>
      </c>
      <c r="N74" s="5">
        <v>1733592</v>
      </c>
      <c r="O74" s="5">
        <f t="shared" si="22"/>
        <v>1574870</v>
      </c>
      <c r="P74" s="8">
        <f>O74/N74*100</f>
        <v>90.844327846459834</v>
      </c>
    </row>
    <row r="75" spans="1:16" ht="30" customHeight="1">
      <c r="A75" s="51"/>
      <c r="B75" s="52"/>
      <c r="C75" s="52"/>
      <c r="D75" s="52"/>
      <c r="E75" s="52"/>
      <c r="F75" s="52"/>
      <c r="G75" s="52"/>
      <c r="H75" s="57"/>
      <c r="I75" s="61"/>
      <c r="J75" s="72"/>
      <c r="K75" s="75"/>
      <c r="L75" s="43" t="s">
        <v>166</v>
      </c>
      <c r="M75" s="7">
        <v>366053</v>
      </c>
      <c r="N75" s="5">
        <v>355377</v>
      </c>
      <c r="O75" s="5">
        <f t="shared" si="22"/>
        <v>-10676</v>
      </c>
      <c r="P75" s="8">
        <f t="shared" si="24"/>
        <v>-3.0041336383615147</v>
      </c>
    </row>
    <row r="76" spans="1:16" ht="30" customHeight="1">
      <c r="A76" s="51"/>
      <c r="B76" s="52"/>
      <c r="C76" s="52"/>
      <c r="D76" s="52"/>
      <c r="E76" s="52"/>
      <c r="F76" s="52"/>
      <c r="G76" s="52"/>
      <c r="H76" s="57"/>
      <c r="I76" s="61"/>
      <c r="J76" s="72"/>
      <c r="K76" s="43" t="s">
        <v>56</v>
      </c>
      <c r="L76" s="43" t="s">
        <v>95</v>
      </c>
      <c r="M76" s="7">
        <v>2440350</v>
      </c>
      <c r="N76" s="5">
        <v>2575200</v>
      </c>
      <c r="O76" s="5">
        <f t="shared" si="22"/>
        <v>134850</v>
      </c>
      <c r="P76" s="8">
        <f t="shared" si="24"/>
        <v>5.2364864864864868</v>
      </c>
    </row>
    <row r="77" spans="1:16" ht="30" customHeight="1">
      <c r="A77" s="51"/>
      <c r="B77" s="52"/>
      <c r="C77" s="52"/>
      <c r="D77" s="52"/>
      <c r="E77" s="52"/>
      <c r="F77" s="52"/>
      <c r="G77" s="52"/>
      <c r="H77" s="57"/>
      <c r="I77" s="61"/>
      <c r="J77" s="72" t="s">
        <v>96</v>
      </c>
      <c r="K77" s="62" t="s">
        <v>97</v>
      </c>
      <c r="L77" s="49" t="s">
        <v>98</v>
      </c>
      <c r="M77" s="7">
        <v>2540280</v>
      </c>
      <c r="N77" s="5">
        <v>1800000</v>
      </c>
      <c r="O77" s="5">
        <f t="shared" si="22"/>
        <v>-740280</v>
      </c>
      <c r="P77" s="8">
        <f t="shared" ref="P77:P88" si="25">IFERROR(O77/N77*100,100)</f>
        <v>-41.126666666666665</v>
      </c>
    </row>
    <row r="78" spans="1:16" ht="30" customHeight="1">
      <c r="A78" s="51"/>
      <c r="B78" s="52"/>
      <c r="C78" s="52"/>
      <c r="D78" s="52"/>
      <c r="E78" s="52"/>
      <c r="F78" s="52"/>
      <c r="G78" s="52"/>
      <c r="H78" s="57"/>
      <c r="I78" s="61"/>
      <c r="J78" s="72"/>
      <c r="K78" s="62"/>
      <c r="L78" s="49" t="s">
        <v>99</v>
      </c>
      <c r="M78" s="7">
        <v>0</v>
      </c>
      <c r="N78" s="5">
        <v>1200000</v>
      </c>
      <c r="O78" s="5">
        <f t="shared" si="22"/>
        <v>1200000</v>
      </c>
      <c r="P78" s="8">
        <f t="shared" si="25"/>
        <v>100</v>
      </c>
    </row>
    <row r="79" spans="1:16" ht="30" customHeight="1">
      <c r="A79" s="51"/>
      <c r="B79" s="52"/>
      <c r="C79" s="52"/>
      <c r="D79" s="52"/>
      <c r="E79" s="52"/>
      <c r="F79" s="52"/>
      <c r="G79" s="52"/>
      <c r="H79" s="57"/>
      <c r="I79" s="61"/>
      <c r="J79" s="72"/>
      <c r="K79" s="62"/>
      <c r="L79" s="49" t="s">
        <v>100</v>
      </c>
      <c r="M79" s="7">
        <v>5087868</v>
      </c>
      <c r="N79" s="5">
        <v>3887868</v>
      </c>
      <c r="O79" s="5">
        <f t="shared" si="22"/>
        <v>-1200000</v>
      </c>
      <c r="P79" s="8">
        <f t="shared" si="25"/>
        <v>-30.865245424998999</v>
      </c>
    </row>
    <row r="80" spans="1:16" ht="30" customHeight="1">
      <c r="A80" s="51"/>
      <c r="B80" s="52"/>
      <c r="C80" s="52"/>
      <c r="D80" s="52"/>
      <c r="E80" s="52"/>
      <c r="F80" s="52"/>
      <c r="G80" s="52"/>
      <c r="H80" s="57"/>
      <c r="I80" s="61"/>
      <c r="J80" s="72"/>
      <c r="K80" s="62"/>
      <c r="L80" s="49" t="s">
        <v>101</v>
      </c>
      <c r="M80" s="50">
        <v>0</v>
      </c>
      <c r="N80" s="5">
        <v>2712132</v>
      </c>
      <c r="O80" s="5">
        <f>N80-M80</f>
        <v>2712132</v>
      </c>
      <c r="P80" s="8">
        <f t="shared" si="25"/>
        <v>100</v>
      </c>
    </row>
    <row r="81" spans="1:16" ht="30" customHeight="1">
      <c r="A81" s="51"/>
      <c r="B81" s="52"/>
      <c r="C81" s="52"/>
      <c r="D81" s="52"/>
      <c r="E81" s="52"/>
      <c r="F81" s="52"/>
      <c r="G81" s="52"/>
      <c r="H81" s="57"/>
      <c r="I81" s="96"/>
      <c r="J81" s="72"/>
      <c r="K81" s="62"/>
      <c r="L81" s="49" t="s">
        <v>216</v>
      </c>
      <c r="M81" s="7">
        <v>1971852</v>
      </c>
      <c r="N81" s="5">
        <v>0</v>
      </c>
      <c r="O81" s="5">
        <f>N81-M81</f>
        <v>-1971852</v>
      </c>
      <c r="P81" s="24" t="s">
        <v>220</v>
      </c>
    </row>
    <row r="82" spans="1:16" ht="30" customHeight="1">
      <c r="A82" s="51"/>
      <c r="B82" s="52"/>
      <c r="C82" s="52"/>
      <c r="D82" s="52"/>
      <c r="E82" s="52"/>
      <c r="F82" s="52"/>
      <c r="G82" s="52"/>
      <c r="H82" s="57"/>
      <c r="I82" s="69" t="s">
        <v>186</v>
      </c>
      <c r="J82" s="70"/>
      <c r="K82" s="70"/>
      <c r="L82" s="71"/>
      <c r="M82" s="30">
        <f>M83</f>
        <v>24000000</v>
      </c>
      <c r="N82" s="30">
        <f>N83</f>
        <v>24000000</v>
      </c>
      <c r="O82" s="31">
        <f t="shared" ref="O82:O83" si="26">N82-M82</f>
        <v>0</v>
      </c>
      <c r="P82" s="32">
        <f t="shared" ref="P82:P83" si="27">O82/N82*100</f>
        <v>0</v>
      </c>
    </row>
    <row r="83" spans="1:16" ht="30" customHeight="1">
      <c r="A83" s="51"/>
      <c r="B83" s="52"/>
      <c r="C83" s="52"/>
      <c r="D83" s="52"/>
      <c r="E83" s="52"/>
      <c r="F83" s="52"/>
      <c r="G83" s="52"/>
      <c r="H83" s="57"/>
      <c r="I83" s="66" t="s">
        <v>212</v>
      </c>
      <c r="J83" s="67"/>
      <c r="K83" s="67"/>
      <c r="L83" s="68"/>
      <c r="M83" s="27">
        <f>M84</f>
        <v>24000000</v>
      </c>
      <c r="N83" s="27">
        <f>N84</f>
        <v>24000000</v>
      </c>
      <c r="O83" s="28">
        <f t="shared" si="26"/>
        <v>0</v>
      </c>
      <c r="P83" s="29">
        <f t="shared" si="27"/>
        <v>0</v>
      </c>
    </row>
    <row r="84" spans="1:16" ht="30" customHeight="1">
      <c r="A84" s="51"/>
      <c r="B84" s="52"/>
      <c r="C84" s="52"/>
      <c r="D84" s="52"/>
      <c r="E84" s="52"/>
      <c r="F84" s="52"/>
      <c r="G84" s="52"/>
      <c r="H84" s="57"/>
      <c r="I84" s="26" t="s">
        <v>14</v>
      </c>
      <c r="J84" s="44" t="s">
        <v>210</v>
      </c>
      <c r="K84" s="43" t="s">
        <v>163</v>
      </c>
      <c r="L84" s="43" t="s">
        <v>164</v>
      </c>
      <c r="M84" s="7">
        <v>24000000</v>
      </c>
      <c r="N84" s="5">
        <v>24000000</v>
      </c>
      <c r="O84" s="5">
        <f t="shared" si="22"/>
        <v>0</v>
      </c>
      <c r="P84" s="8">
        <f t="shared" si="25"/>
        <v>0</v>
      </c>
    </row>
    <row r="85" spans="1:16" ht="30" customHeight="1">
      <c r="A85" s="51"/>
      <c r="B85" s="52"/>
      <c r="C85" s="52"/>
      <c r="D85" s="52"/>
      <c r="E85" s="52"/>
      <c r="F85" s="52"/>
      <c r="G85" s="52"/>
      <c r="H85" s="57"/>
      <c r="I85" s="69" t="s">
        <v>194</v>
      </c>
      <c r="J85" s="70"/>
      <c r="K85" s="70"/>
      <c r="L85" s="71"/>
      <c r="M85" s="30">
        <f>M86+M126+M139+M141</f>
        <v>2851668000</v>
      </c>
      <c r="N85" s="30">
        <f>N86+N126+N139+N141</f>
        <v>4155059304</v>
      </c>
      <c r="O85" s="31">
        <f t="shared" si="22"/>
        <v>1303391304</v>
      </c>
      <c r="P85" s="32">
        <f t="shared" ref="P85:P86" si="28">O85/N85*100</f>
        <v>31.368777402172064</v>
      </c>
    </row>
    <row r="86" spans="1:16" ht="30" customHeight="1">
      <c r="A86" s="51"/>
      <c r="B86" s="52"/>
      <c r="C86" s="52"/>
      <c r="D86" s="52"/>
      <c r="E86" s="52"/>
      <c r="F86" s="52"/>
      <c r="G86" s="52"/>
      <c r="H86" s="57"/>
      <c r="I86" s="66" t="s">
        <v>195</v>
      </c>
      <c r="J86" s="67"/>
      <c r="K86" s="67"/>
      <c r="L86" s="68"/>
      <c r="M86" s="27">
        <f>SUM(M87:M125)</f>
        <v>2734184154</v>
      </c>
      <c r="N86" s="27">
        <f>SUM(N87:N125)</f>
        <v>3410480461</v>
      </c>
      <c r="O86" s="28">
        <f t="shared" si="22"/>
        <v>676296307</v>
      </c>
      <c r="P86" s="29">
        <f t="shared" si="28"/>
        <v>19.829942283313965</v>
      </c>
    </row>
    <row r="87" spans="1:16" ht="30" customHeight="1">
      <c r="A87" s="51"/>
      <c r="B87" s="52"/>
      <c r="C87" s="52"/>
      <c r="D87" s="52"/>
      <c r="E87" s="52"/>
      <c r="F87" s="52"/>
      <c r="G87" s="52"/>
      <c r="H87" s="57"/>
      <c r="I87" s="94" t="s">
        <v>14</v>
      </c>
      <c r="J87" s="72" t="s">
        <v>102</v>
      </c>
      <c r="K87" s="43" t="s">
        <v>103</v>
      </c>
      <c r="L87" s="43" t="s">
        <v>103</v>
      </c>
      <c r="M87" s="7">
        <f>1439136000+700632000</f>
        <v>2139768000</v>
      </c>
      <c r="N87" s="5">
        <v>2664000000</v>
      </c>
      <c r="O87" s="5">
        <f t="shared" si="22"/>
        <v>524232000</v>
      </c>
      <c r="P87" s="8">
        <f t="shared" si="25"/>
        <v>19.678378378378376</v>
      </c>
    </row>
    <row r="88" spans="1:16" ht="30" customHeight="1">
      <c r="A88" s="51"/>
      <c r="B88" s="52"/>
      <c r="C88" s="52"/>
      <c r="D88" s="52"/>
      <c r="E88" s="52"/>
      <c r="F88" s="52"/>
      <c r="G88" s="52"/>
      <c r="H88" s="57"/>
      <c r="I88" s="94"/>
      <c r="J88" s="72"/>
      <c r="K88" s="43" t="s">
        <v>104</v>
      </c>
      <c r="L88" s="43" t="s">
        <v>104</v>
      </c>
      <c r="M88" s="7">
        <v>94560000</v>
      </c>
      <c r="N88" s="5">
        <v>124056768</v>
      </c>
      <c r="O88" s="5">
        <f t="shared" si="22"/>
        <v>29496768</v>
      </c>
      <c r="P88" s="8">
        <f t="shared" si="25"/>
        <v>23.776830942427903</v>
      </c>
    </row>
    <row r="89" spans="1:16" ht="30" customHeight="1">
      <c r="A89" s="51"/>
      <c r="B89" s="52"/>
      <c r="C89" s="52"/>
      <c r="D89" s="52"/>
      <c r="E89" s="52"/>
      <c r="F89" s="52"/>
      <c r="G89" s="52"/>
      <c r="H89" s="57"/>
      <c r="I89" s="94"/>
      <c r="J89" s="72"/>
      <c r="K89" s="43" t="s">
        <v>19</v>
      </c>
      <c r="L89" s="43" t="s">
        <v>105</v>
      </c>
      <c r="M89" s="7">
        <v>0</v>
      </c>
      <c r="N89" s="5">
        <v>3600000</v>
      </c>
      <c r="O89" s="5">
        <f t="shared" si="22"/>
        <v>3600000</v>
      </c>
      <c r="P89" s="8">
        <f>IFERROR(O89/N89*100,100)</f>
        <v>100</v>
      </c>
    </row>
    <row r="90" spans="1:16" ht="30" customHeight="1">
      <c r="A90" s="51"/>
      <c r="B90" s="52"/>
      <c r="C90" s="52"/>
      <c r="D90" s="52"/>
      <c r="E90" s="52"/>
      <c r="F90" s="52"/>
      <c r="G90" s="52"/>
      <c r="H90" s="57"/>
      <c r="I90" s="94"/>
      <c r="J90" s="72"/>
      <c r="K90" s="62" t="s">
        <v>57</v>
      </c>
      <c r="L90" s="43" t="s">
        <v>106</v>
      </c>
      <c r="M90" s="7">
        <v>11500000</v>
      </c>
      <c r="N90" s="5">
        <v>11600000</v>
      </c>
      <c r="O90" s="5">
        <f t="shared" si="22"/>
        <v>100000</v>
      </c>
      <c r="P90" s="8">
        <f t="shared" ref="P90:P96" si="29">IFERROR(O90/N90*100,100)</f>
        <v>0.86206896551724133</v>
      </c>
    </row>
    <row r="91" spans="1:16" ht="30" customHeight="1">
      <c r="A91" s="51"/>
      <c r="B91" s="52"/>
      <c r="C91" s="52"/>
      <c r="D91" s="52"/>
      <c r="E91" s="52"/>
      <c r="F91" s="52"/>
      <c r="G91" s="52"/>
      <c r="H91" s="57"/>
      <c r="I91" s="94"/>
      <c r="J91" s="72"/>
      <c r="K91" s="62"/>
      <c r="L91" s="43" t="s">
        <v>107</v>
      </c>
      <c r="M91" s="7">
        <v>5080000</v>
      </c>
      <c r="N91" s="5">
        <v>7000000</v>
      </c>
      <c r="O91" s="5">
        <f t="shared" si="22"/>
        <v>1920000</v>
      </c>
      <c r="P91" s="8">
        <f t="shared" si="29"/>
        <v>27.428571428571431</v>
      </c>
    </row>
    <row r="92" spans="1:16" ht="30" customHeight="1">
      <c r="A92" s="51"/>
      <c r="B92" s="52"/>
      <c r="C92" s="52"/>
      <c r="D92" s="52"/>
      <c r="E92" s="52"/>
      <c r="F92" s="52"/>
      <c r="G92" s="52"/>
      <c r="H92" s="57"/>
      <c r="I92" s="94"/>
      <c r="J92" s="72" t="s">
        <v>108</v>
      </c>
      <c r="K92" s="62" t="s">
        <v>109</v>
      </c>
      <c r="L92" s="43" t="s">
        <v>110</v>
      </c>
      <c r="M92" s="7">
        <v>1700000</v>
      </c>
      <c r="N92" s="5">
        <v>1700000</v>
      </c>
      <c r="O92" s="5">
        <f t="shared" si="22"/>
        <v>0</v>
      </c>
      <c r="P92" s="8">
        <f t="shared" si="29"/>
        <v>0</v>
      </c>
    </row>
    <row r="93" spans="1:16" ht="30" customHeight="1">
      <c r="A93" s="51"/>
      <c r="B93" s="52"/>
      <c r="C93" s="52"/>
      <c r="D93" s="52"/>
      <c r="E93" s="52"/>
      <c r="F93" s="52"/>
      <c r="G93" s="52"/>
      <c r="H93" s="57"/>
      <c r="I93" s="94"/>
      <c r="J93" s="72"/>
      <c r="K93" s="62"/>
      <c r="L93" s="43" t="s">
        <v>111</v>
      </c>
      <c r="M93" s="7">
        <v>124740</v>
      </c>
      <c r="N93" s="6">
        <v>172040</v>
      </c>
      <c r="O93" s="5">
        <f t="shared" si="22"/>
        <v>47300</v>
      </c>
      <c r="P93" s="8">
        <f t="shared" si="29"/>
        <v>27.493606138107417</v>
      </c>
    </row>
    <row r="94" spans="1:16" ht="30" customHeight="1">
      <c r="A94" s="51"/>
      <c r="B94" s="52"/>
      <c r="C94" s="52"/>
      <c r="D94" s="52"/>
      <c r="E94" s="52"/>
      <c r="F94" s="52"/>
      <c r="G94" s="52"/>
      <c r="H94" s="57"/>
      <c r="I94" s="94"/>
      <c r="J94" s="72"/>
      <c r="K94" s="62"/>
      <c r="L94" s="43" t="s">
        <v>112</v>
      </c>
      <c r="M94" s="7">
        <v>0</v>
      </c>
      <c r="N94" s="5">
        <v>1560000</v>
      </c>
      <c r="O94" s="5">
        <f t="shared" si="22"/>
        <v>1560000</v>
      </c>
      <c r="P94" s="8">
        <f t="shared" si="29"/>
        <v>100</v>
      </c>
    </row>
    <row r="95" spans="1:16" ht="30" customHeight="1">
      <c r="A95" s="51"/>
      <c r="B95" s="52"/>
      <c r="C95" s="52"/>
      <c r="D95" s="52"/>
      <c r="E95" s="52"/>
      <c r="F95" s="52"/>
      <c r="G95" s="52"/>
      <c r="H95" s="57"/>
      <c r="I95" s="94"/>
      <c r="J95" s="72"/>
      <c r="K95" s="62"/>
      <c r="L95" s="43" t="s">
        <v>113</v>
      </c>
      <c r="M95" s="7">
        <v>0</v>
      </c>
      <c r="N95" s="5">
        <v>100000</v>
      </c>
      <c r="O95" s="5">
        <f t="shared" si="22"/>
        <v>100000</v>
      </c>
      <c r="P95" s="8">
        <f t="shared" si="29"/>
        <v>100</v>
      </c>
    </row>
    <row r="96" spans="1:16" ht="30" customHeight="1">
      <c r="A96" s="51"/>
      <c r="B96" s="52"/>
      <c r="C96" s="52"/>
      <c r="D96" s="52"/>
      <c r="E96" s="52"/>
      <c r="F96" s="52"/>
      <c r="G96" s="52"/>
      <c r="H96" s="57"/>
      <c r="I96" s="94"/>
      <c r="J96" s="72"/>
      <c r="K96" s="62" t="s">
        <v>114</v>
      </c>
      <c r="L96" s="43" t="s">
        <v>71</v>
      </c>
      <c r="M96" s="7">
        <v>3243408</v>
      </c>
      <c r="N96" s="5">
        <v>4335784</v>
      </c>
      <c r="O96" s="5">
        <f t="shared" si="22"/>
        <v>1092376</v>
      </c>
      <c r="P96" s="8">
        <f t="shared" si="29"/>
        <v>25.194428504741012</v>
      </c>
    </row>
    <row r="97" spans="1:16" ht="30" customHeight="1">
      <c r="A97" s="51"/>
      <c r="B97" s="52"/>
      <c r="C97" s="52"/>
      <c r="D97" s="52"/>
      <c r="E97" s="52"/>
      <c r="F97" s="52"/>
      <c r="G97" s="52"/>
      <c r="H97" s="57"/>
      <c r="I97" s="94"/>
      <c r="J97" s="72"/>
      <c r="K97" s="62"/>
      <c r="L97" s="43" t="s">
        <v>93</v>
      </c>
      <c r="M97" s="7">
        <v>4255200</v>
      </c>
      <c r="N97" s="5">
        <v>5582555</v>
      </c>
      <c r="O97" s="5">
        <f t="shared" si="22"/>
        <v>1327355</v>
      </c>
      <c r="P97" s="8">
        <f>O97/N97*100</f>
        <v>23.77683695010618</v>
      </c>
    </row>
    <row r="98" spans="1:16" ht="30" customHeight="1">
      <c r="A98" s="51"/>
      <c r="B98" s="52"/>
      <c r="C98" s="52"/>
      <c r="D98" s="52"/>
      <c r="E98" s="52"/>
      <c r="F98" s="52"/>
      <c r="G98" s="52"/>
      <c r="H98" s="57"/>
      <c r="I98" s="94"/>
      <c r="J98" s="72"/>
      <c r="K98" s="62"/>
      <c r="L98" s="43" t="s">
        <v>115</v>
      </c>
      <c r="M98" s="7">
        <v>731780</v>
      </c>
      <c r="N98" s="5">
        <v>946553</v>
      </c>
      <c r="O98" s="5">
        <f t="shared" si="22"/>
        <v>214773</v>
      </c>
      <c r="P98" s="8">
        <f>IFERROR(O98/N98*100,100)</f>
        <v>22.690013131858439</v>
      </c>
    </row>
    <row r="99" spans="1:16" ht="30" customHeight="1">
      <c r="A99" s="51"/>
      <c r="B99" s="52"/>
      <c r="C99" s="52"/>
      <c r="D99" s="52"/>
      <c r="E99" s="52"/>
      <c r="F99" s="52"/>
      <c r="G99" s="52"/>
      <c r="H99" s="57"/>
      <c r="I99" s="94"/>
      <c r="J99" s="72"/>
      <c r="K99" s="62"/>
      <c r="L99" s="43" t="s">
        <v>116</v>
      </c>
      <c r="M99" s="7">
        <v>373641</v>
      </c>
      <c r="N99" s="6">
        <v>532000</v>
      </c>
      <c r="O99" s="5">
        <f t="shared" si="22"/>
        <v>158359</v>
      </c>
      <c r="P99" s="8">
        <f>IFERROR(O99/N99*100,100)</f>
        <v>29.766729323308272</v>
      </c>
    </row>
    <row r="100" spans="1:16" ht="30" customHeight="1">
      <c r="A100" s="51"/>
      <c r="B100" s="52"/>
      <c r="C100" s="52"/>
      <c r="D100" s="52"/>
      <c r="E100" s="52"/>
      <c r="F100" s="52"/>
      <c r="G100" s="52"/>
      <c r="H100" s="57"/>
      <c r="I100" s="94"/>
      <c r="J100" s="72"/>
      <c r="K100" s="62"/>
      <c r="L100" s="43" t="s">
        <v>117</v>
      </c>
      <c r="M100" s="7">
        <v>968940</v>
      </c>
      <c r="N100" s="5">
        <v>1426653</v>
      </c>
      <c r="O100" s="5">
        <f t="shared" si="22"/>
        <v>457713</v>
      </c>
      <c r="P100" s="8">
        <f t="shared" ref="P100:P101" si="30">O100/N100*100</f>
        <v>32.082994252982324</v>
      </c>
    </row>
    <row r="101" spans="1:16" ht="30" customHeight="1">
      <c r="A101" s="51"/>
      <c r="B101" s="52"/>
      <c r="C101" s="52"/>
      <c r="D101" s="52"/>
      <c r="E101" s="52"/>
      <c r="F101" s="52"/>
      <c r="G101" s="52"/>
      <c r="H101" s="57"/>
      <c r="I101" s="94"/>
      <c r="J101" s="72"/>
      <c r="K101" s="62" t="s">
        <v>118</v>
      </c>
      <c r="L101" s="43" t="s">
        <v>71</v>
      </c>
      <c r="M101" s="7">
        <v>73394042</v>
      </c>
      <c r="N101" s="6">
        <v>93106800</v>
      </c>
      <c r="O101" s="5">
        <f t="shared" si="22"/>
        <v>19712758</v>
      </c>
      <c r="P101" s="8">
        <f t="shared" si="30"/>
        <v>21.172200097092801</v>
      </c>
    </row>
    <row r="102" spans="1:16" ht="30" customHeight="1">
      <c r="A102" s="51"/>
      <c r="B102" s="52"/>
      <c r="C102" s="52"/>
      <c r="D102" s="52"/>
      <c r="E102" s="52"/>
      <c r="F102" s="52"/>
      <c r="G102" s="52"/>
      <c r="H102" s="57"/>
      <c r="I102" s="94"/>
      <c r="J102" s="72"/>
      <c r="K102" s="62"/>
      <c r="L102" s="43" t="s">
        <v>93</v>
      </c>
      <c r="M102" s="7">
        <v>96289560</v>
      </c>
      <c r="N102" s="5">
        <v>119880000</v>
      </c>
      <c r="O102" s="5">
        <f t="shared" si="22"/>
        <v>23590440</v>
      </c>
      <c r="P102" s="8">
        <f>IFERROR(O102/N102*100,100)</f>
        <v>19.678378378378376</v>
      </c>
    </row>
    <row r="103" spans="1:16" ht="30" customHeight="1">
      <c r="A103" s="51"/>
      <c r="B103" s="52"/>
      <c r="C103" s="52"/>
      <c r="D103" s="52"/>
      <c r="E103" s="52"/>
      <c r="F103" s="52"/>
      <c r="G103" s="52"/>
      <c r="H103" s="57"/>
      <c r="I103" s="94"/>
      <c r="J103" s="72"/>
      <c r="K103" s="62"/>
      <c r="L103" s="43" t="s">
        <v>115</v>
      </c>
      <c r="M103" s="7">
        <v>16326430</v>
      </c>
      <c r="N103" s="5">
        <v>20326320</v>
      </c>
      <c r="O103" s="5">
        <f t="shared" si="22"/>
        <v>3999890</v>
      </c>
      <c r="P103" s="8">
        <f t="shared" ref="P103:P106" si="31">O103/N103*100</f>
        <v>19.678377591221626</v>
      </c>
    </row>
    <row r="104" spans="1:16" ht="30" customHeight="1">
      <c r="A104" s="51"/>
      <c r="B104" s="52"/>
      <c r="C104" s="52"/>
      <c r="D104" s="52"/>
      <c r="E104" s="52"/>
      <c r="F104" s="52"/>
      <c r="G104" s="52"/>
      <c r="H104" s="57"/>
      <c r="I104" s="94"/>
      <c r="J104" s="72"/>
      <c r="K104" s="62"/>
      <c r="L104" s="43" t="s">
        <v>116</v>
      </c>
      <c r="M104" s="7">
        <v>8454993</v>
      </c>
      <c r="N104" s="5">
        <v>11424204</v>
      </c>
      <c r="O104" s="5">
        <f t="shared" si="22"/>
        <v>2969211</v>
      </c>
      <c r="P104" s="8">
        <f t="shared" si="31"/>
        <v>25.990528530477924</v>
      </c>
    </row>
    <row r="105" spans="1:16" ht="30" customHeight="1">
      <c r="A105" s="51"/>
      <c r="B105" s="52"/>
      <c r="C105" s="52"/>
      <c r="D105" s="52"/>
      <c r="E105" s="52"/>
      <c r="F105" s="52"/>
      <c r="G105" s="52"/>
      <c r="H105" s="57"/>
      <c r="I105" s="94"/>
      <c r="J105" s="72"/>
      <c r="K105" s="62"/>
      <c r="L105" s="43" t="s">
        <v>117</v>
      </c>
      <c r="M105" s="7">
        <v>26747100</v>
      </c>
      <c r="N105" s="5">
        <v>30636000</v>
      </c>
      <c r="O105" s="5">
        <f t="shared" si="22"/>
        <v>3888900</v>
      </c>
      <c r="P105" s="8">
        <f t="shared" si="31"/>
        <v>12.693889541715627</v>
      </c>
    </row>
    <row r="106" spans="1:16" ht="30" customHeight="1">
      <c r="A106" s="51"/>
      <c r="B106" s="52"/>
      <c r="C106" s="52"/>
      <c r="D106" s="52"/>
      <c r="E106" s="52"/>
      <c r="F106" s="52"/>
      <c r="G106" s="52"/>
      <c r="H106" s="57"/>
      <c r="I106" s="94"/>
      <c r="J106" s="72"/>
      <c r="K106" s="62" t="s">
        <v>119</v>
      </c>
      <c r="L106" s="43" t="s">
        <v>120</v>
      </c>
      <c r="M106" s="7">
        <v>7880000</v>
      </c>
      <c r="N106" s="5">
        <v>10338064</v>
      </c>
      <c r="O106" s="5">
        <f t="shared" si="22"/>
        <v>2458064</v>
      </c>
      <c r="P106" s="8">
        <f t="shared" si="31"/>
        <v>23.776830942427903</v>
      </c>
    </row>
    <row r="107" spans="1:16" ht="30" customHeight="1">
      <c r="A107" s="51"/>
      <c r="B107" s="52"/>
      <c r="C107" s="52"/>
      <c r="D107" s="52"/>
      <c r="E107" s="52"/>
      <c r="F107" s="52"/>
      <c r="G107" s="52"/>
      <c r="H107" s="57"/>
      <c r="I107" s="94"/>
      <c r="J107" s="72"/>
      <c r="K107" s="62"/>
      <c r="L107" s="43" t="s">
        <v>121</v>
      </c>
      <c r="M107" s="7">
        <v>178314000</v>
      </c>
      <c r="N107" s="5">
        <v>222000000</v>
      </c>
      <c r="O107" s="5">
        <f t="shared" si="22"/>
        <v>43686000</v>
      </c>
      <c r="P107" s="8">
        <f>IFERROR(O107/N107*100,100)</f>
        <v>19.678378378378376</v>
      </c>
    </row>
    <row r="108" spans="1:16" ht="30" customHeight="1">
      <c r="A108" s="51"/>
      <c r="B108" s="52"/>
      <c r="C108" s="52"/>
      <c r="D108" s="52"/>
      <c r="E108" s="52"/>
      <c r="F108" s="52"/>
      <c r="G108" s="52"/>
      <c r="H108" s="57"/>
      <c r="I108" s="94"/>
      <c r="J108" s="72" t="s">
        <v>64</v>
      </c>
      <c r="K108" s="43" t="s">
        <v>122</v>
      </c>
      <c r="L108" s="43" t="s">
        <v>126</v>
      </c>
      <c r="M108" s="7">
        <v>5776320</v>
      </c>
      <c r="N108" s="5">
        <v>6528720</v>
      </c>
      <c r="O108" s="5">
        <f t="shared" si="22"/>
        <v>752400</v>
      </c>
      <c r="P108" s="8">
        <f t="shared" ref="P108:P109" si="32">IFERROR(O108/N108*100,100)</f>
        <v>11.524464213505864</v>
      </c>
    </row>
    <row r="109" spans="1:16" ht="30" customHeight="1">
      <c r="A109" s="51"/>
      <c r="B109" s="52"/>
      <c r="C109" s="52"/>
      <c r="D109" s="52"/>
      <c r="E109" s="52"/>
      <c r="F109" s="52"/>
      <c r="G109" s="52"/>
      <c r="H109" s="57"/>
      <c r="I109" s="94"/>
      <c r="J109" s="72"/>
      <c r="K109" s="43" t="s">
        <v>123</v>
      </c>
      <c r="L109" s="43" t="s">
        <v>127</v>
      </c>
      <c r="M109" s="7">
        <v>1200000</v>
      </c>
      <c r="N109" s="5">
        <v>1200000</v>
      </c>
      <c r="O109" s="5">
        <f t="shared" si="22"/>
        <v>0</v>
      </c>
      <c r="P109" s="8">
        <f t="shared" si="32"/>
        <v>0</v>
      </c>
    </row>
    <row r="110" spans="1:16" ht="30" customHeight="1">
      <c r="A110" s="51"/>
      <c r="B110" s="52"/>
      <c r="C110" s="52"/>
      <c r="D110" s="52"/>
      <c r="E110" s="52"/>
      <c r="F110" s="52"/>
      <c r="G110" s="52"/>
      <c r="H110" s="57"/>
      <c r="I110" s="94"/>
      <c r="J110" s="72"/>
      <c r="K110" s="43" t="s">
        <v>124</v>
      </c>
      <c r="L110" s="43" t="s">
        <v>128</v>
      </c>
      <c r="M110" s="7">
        <v>4000000</v>
      </c>
      <c r="N110" s="7">
        <v>4000000</v>
      </c>
      <c r="O110" s="5">
        <f t="shared" si="22"/>
        <v>0</v>
      </c>
      <c r="P110" s="8">
        <f t="shared" ref="P110:P142" si="33">O110/N110*100</f>
        <v>0</v>
      </c>
    </row>
    <row r="111" spans="1:16" ht="30" customHeight="1">
      <c r="A111" s="51"/>
      <c r="B111" s="52"/>
      <c r="C111" s="52"/>
      <c r="D111" s="52"/>
      <c r="E111" s="52"/>
      <c r="F111" s="52"/>
      <c r="G111" s="52"/>
      <c r="H111" s="57"/>
      <c r="I111" s="94"/>
      <c r="J111" s="72"/>
      <c r="K111" s="62" t="s">
        <v>125</v>
      </c>
      <c r="L111" s="43" t="s">
        <v>129</v>
      </c>
      <c r="M111" s="7">
        <v>0</v>
      </c>
      <c r="N111" s="7">
        <v>600000</v>
      </c>
      <c r="O111" s="5">
        <f t="shared" si="22"/>
        <v>600000</v>
      </c>
      <c r="P111" s="8">
        <f t="shared" si="33"/>
        <v>100</v>
      </c>
    </row>
    <row r="112" spans="1:16" ht="30" customHeight="1">
      <c r="A112" s="51"/>
      <c r="B112" s="52"/>
      <c r="C112" s="52"/>
      <c r="D112" s="52"/>
      <c r="E112" s="52"/>
      <c r="F112" s="52"/>
      <c r="G112" s="52"/>
      <c r="H112" s="57"/>
      <c r="I112" s="94"/>
      <c r="J112" s="72"/>
      <c r="K112" s="62"/>
      <c r="L112" s="43" t="s">
        <v>130</v>
      </c>
      <c r="M112" s="7">
        <v>2980000</v>
      </c>
      <c r="N112" s="7">
        <v>2500000</v>
      </c>
      <c r="O112" s="5">
        <f t="shared" si="22"/>
        <v>-480000</v>
      </c>
      <c r="P112" s="8">
        <f t="shared" si="33"/>
        <v>-19.2</v>
      </c>
    </row>
    <row r="113" spans="1:16" ht="30" customHeight="1">
      <c r="A113" s="51"/>
      <c r="B113" s="52"/>
      <c r="C113" s="52"/>
      <c r="D113" s="52"/>
      <c r="E113" s="52"/>
      <c r="F113" s="52"/>
      <c r="G113" s="52"/>
      <c r="H113" s="57"/>
      <c r="I113" s="94"/>
      <c r="J113" s="72"/>
      <c r="K113" s="62"/>
      <c r="L113" s="43" t="s">
        <v>131</v>
      </c>
      <c r="M113" s="7">
        <v>0</v>
      </c>
      <c r="N113" s="7">
        <v>500000</v>
      </c>
      <c r="O113" s="5">
        <f t="shared" si="22"/>
        <v>500000</v>
      </c>
      <c r="P113" s="8">
        <f t="shared" si="33"/>
        <v>100</v>
      </c>
    </row>
    <row r="114" spans="1:16" ht="30" customHeight="1">
      <c r="A114" s="51"/>
      <c r="B114" s="52"/>
      <c r="C114" s="52"/>
      <c r="D114" s="52"/>
      <c r="E114" s="52"/>
      <c r="F114" s="52"/>
      <c r="G114" s="52"/>
      <c r="H114" s="57"/>
      <c r="I114" s="94"/>
      <c r="J114" s="72"/>
      <c r="K114" s="62" t="s">
        <v>101</v>
      </c>
      <c r="L114" s="43" t="s">
        <v>132</v>
      </c>
      <c r="M114" s="7">
        <v>0</v>
      </c>
      <c r="N114" s="7">
        <v>2640000</v>
      </c>
      <c r="O114" s="5">
        <f t="shared" si="22"/>
        <v>2640000</v>
      </c>
      <c r="P114" s="8">
        <f t="shared" si="33"/>
        <v>100</v>
      </c>
    </row>
    <row r="115" spans="1:16" ht="30" customHeight="1">
      <c r="A115" s="51"/>
      <c r="B115" s="52"/>
      <c r="C115" s="52"/>
      <c r="D115" s="52"/>
      <c r="E115" s="52"/>
      <c r="F115" s="52"/>
      <c r="G115" s="52"/>
      <c r="H115" s="57"/>
      <c r="I115" s="94"/>
      <c r="J115" s="72"/>
      <c r="K115" s="62"/>
      <c r="L115" s="43" t="s">
        <v>133</v>
      </c>
      <c r="M115" s="7">
        <v>0</v>
      </c>
      <c r="N115" s="7">
        <v>792000</v>
      </c>
      <c r="O115" s="5">
        <f t="shared" si="22"/>
        <v>792000</v>
      </c>
      <c r="P115" s="8">
        <f t="shared" si="33"/>
        <v>100</v>
      </c>
    </row>
    <row r="116" spans="1:16" ht="30" customHeight="1">
      <c r="A116" s="51"/>
      <c r="B116" s="52"/>
      <c r="C116" s="52"/>
      <c r="D116" s="52"/>
      <c r="E116" s="52"/>
      <c r="F116" s="52"/>
      <c r="G116" s="52"/>
      <c r="H116" s="57"/>
      <c r="I116" s="94"/>
      <c r="J116" s="72"/>
      <c r="K116" s="62"/>
      <c r="L116" s="43" t="s">
        <v>134</v>
      </c>
      <c r="M116" s="7">
        <v>5000000</v>
      </c>
      <c r="N116" s="7">
        <v>3000000</v>
      </c>
      <c r="O116" s="5">
        <f t="shared" si="22"/>
        <v>-2000000</v>
      </c>
      <c r="P116" s="8">
        <f t="shared" si="33"/>
        <v>-66.666666666666657</v>
      </c>
    </row>
    <row r="117" spans="1:16" ht="30" customHeight="1">
      <c r="A117" s="51"/>
      <c r="B117" s="52"/>
      <c r="C117" s="52"/>
      <c r="D117" s="52"/>
      <c r="E117" s="52"/>
      <c r="F117" s="52"/>
      <c r="G117" s="52"/>
      <c r="H117" s="57"/>
      <c r="I117" s="94"/>
      <c r="J117" s="72"/>
      <c r="K117" s="62" t="s">
        <v>135</v>
      </c>
      <c r="L117" s="43" t="s">
        <v>136</v>
      </c>
      <c r="M117" s="7">
        <v>0</v>
      </c>
      <c r="N117" s="7">
        <v>600000</v>
      </c>
      <c r="O117" s="5">
        <f t="shared" si="22"/>
        <v>600000</v>
      </c>
      <c r="P117" s="8">
        <f t="shared" si="33"/>
        <v>100</v>
      </c>
    </row>
    <row r="118" spans="1:16" ht="30" customHeight="1">
      <c r="A118" s="51"/>
      <c r="B118" s="52"/>
      <c r="C118" s="52"/>
      <c r="D118" s="52"/>
      <c r="E118" s="52"/>
      <c r="F118" s="52"/>
      <c r="G118" s="52"/>
      <c r="H118" s="57"/>
      <c r="I118" s="94"/>
      <c r="J118" s="72"/>
      <c r="K118" s="62"/>
      <c r="L118" s="43" t="s">
        <v>137</v>
      </c>
      <c r="M118" s="7">
        <v>0</v>
      </c>
      <c r="N118" s="7">
        <v>4800000</v>
      </c>
      <c r="O118" s="5">
        <f t="shared" si="22"/>
        <v>4800000</v>
      </c>
      <c r="P118" s="8">
        <f t="shared" si="33"/>
        <v>100</v>
      </c>
    </row>
    <row r="119" spans="1:16" ht="30" customHeight="1">
      <c r="A119" s="51"/>
      <c r="B119" s="52"/>
      <c r="C119" s="52"/>
      <c r="D119" s="52"/>
      <c r="E119" s="52"/>
      <c r="F119" s="52"/>
      <c r="G119" s="52"/>
      <c r="H119" s="57"/>
      <c r="I119" s="94"/>
      <c r="J119" s="72"/>
      <c r="K119" s="62" t="s">
        <v>77</v>
      </c>
      <c r="L119" s="43" t="s">
        <v>138</v>
      </c>
      <c r="M119" s="7">
        <v>0</v>
      </c>
      <c r="N119" s="7">
        <v>200000</v>
      </c>
      <c r="O119" s="5">
        <f t="shared" si="22"/>
        <v>200000</v>
      </c>
      <c r="P119" s="8">
        <f t="shared" si="33"/>
        <v>100</v>
      </c>
    </row>
    <row r="120" spans="1:16" ht="30" customHeight="1">
      <c r="A120" s="51"/>
      <c r="B120" s="52"/>
      <c r="C120" s="52"/>
      <c r="D120" s="52"/>
      <c r="E120" s="52"/>
      <c r="F120" s="52"/>
      <c r="G120" s="52"/>
      <c r="H120" s="57"/>
      <c r="I120" s="94"/>
      <c r="J120" s="72"/>
      <c r="K120" s="62"/>
      <c r="L120" s="43" t="s">
        <v>139</v>
      </c>
      <c r="M120" s="7">
        <v>600000</v>
      </c>
      <c r="N120" s="7">
        <v>396000</v>
      </c>
      <c r="O120" s="5">
        <f t="shared" si="22"/>
        <v>-204000</v>
      </c>
      <c r="P120" s="8">
        <f t="shared" si="33"/>
        <v>-51.515151515151516</v>
      </c>
    </row>
    <row r="121" spans="1:16" ht="30" customHeight="1">
      <c r="A121" s="51"/>
      <c r="B121" s="52"/>
      <c r="C121" s="52"/>
      <c r="D121" s="52"/>
      <c r="E121" s="52"/>
      <c r="F121" s="52"/>
      <c r="G121" s="52"/>
      <c r="H121" s="57"/>
      <c r="I121" s="94"/>
      <c r="J121" s="72"/>
      <c r="K121" s="62" t="s">
        <v>140</v>
      </c>
      <c r="L121" s="43" t="s">
        <v>141</v>
      </c>
      <c r="M121" s="7">
        <v>0</v>
      </c>
      <c r="N121" s="7">
        <v>200000</v>
      </c>
      <c r="O121" s="5">
        <f t="shared" si="22"/>
        <v>200000</v>
      </c>
      <c r="P121" s="8">
        <f t="shared" si="33"/>
        <v>100</v>
      </c>
    </row>
    <row r="122" spans="1:16" ht="30" customHeight="1">
      <c r="A122" s="51"/>
      <c r="B122" s="52"/>
      <c r="C122" s="52"/>
      <c r="D122" s="52"/>
      <c r="E122" s="52"/>
      <c r="F122" s="52"/>
      <c r="G122" s="52"/>
      <c r="H122" s="57"/>
      <c r="I122" s="94"/>
      <c r="J122" s="72"/>
      <c r="K122" s="62"/>
      <c r="L122" s="43" t="s">
        <v>142</v>
      </c>
      <c r="M122" s="7">
        <v>0</v>
      </c>
      <c r="N122" s="7">
        <v>100000</v>
      </c>
      <c r="O122" s="5">
        <f t="shared" si="22"/>
        <v>100000</v>
      </c>
      <c r="P122" s="8">
        <f t="shared" si="33"/>
        <v>100</v>
      </c>
    </row>
    <row r="123" spans="1:16" ht="30" customHeight="1">
      <c r="A123" s="51"/>
      <c r="B123" s="52"/>
      <c r="C123" s="52"/>
      <c r="D123" s="52"/>
      <c r="E123" s="52"/>
      <c r="F123" s="52"/>
      <c r="G123" s="52"/>
      <c r="H123" s="57"/>
      <c r="I123" s="94"/>
      <c r="J123" s="72"/>
      <c r="K123" s="62"/>
      <c r="L123" s="43" t="s">
        <v>143</v>
      </c>
      <c r="M123" s="7">
        <v>2000000</v>
      </c>
      <c r="N123" s="7">
        <v>100000</v>
      </c>
      <c r="O123" s="5">
        <f t="shared" si="22"/>
        <v>-1900000</v>
      </c>
      <c r="P123" s="8">
        <f t="shared" si="33"/>
        <v>-1900</v>
      </c>
    </row>
    <row r="124" spans="1:16" ht="30" customHeight="1">
      <c r="A124" s="51"/>
      <c r="B124" s="52"/>
      <c r="C124" s="52"/>
      <c r="D124" s="52"/>
      <c r="E124" s="52"/>
      <c r="F124" s="52"/>
      <c r="G124" s="52"/>
      <c r="H124" s="57"/>
      <c r="I124" s="94"/>
      <c r="J124" s="72"/>
      <c r="K124" s="62"/>
      <c r="L124" s="43" t="s">
        <v>167</v>
      </c>
      <c r="M124" s="7">
        <v>35916000</v>
      </c>
      <c r="N124" s="7">
        <v>48000000</v>
      </c>
      <c r="O124" s="5">
        <f t="shared" ref="O124:O126" si="34">N124-M124</f>
        <v>12084000</v>
      </c>
      <c r="P124" s="8">
        <f t="shared" ref="P124:P126" si="35">O124/N124*100</f>
        <v>25.174999999999997</v>
      </c>
    </row>
    <row r="125" spans="1:16" ht="30" customHeight="1">
      <c r="A125" s="51"/>
      <c r="B125" s="52"/>
      <c r="C125" s="52"/>
      <c r="D125" s="52"/>
      <c r="E125" s="52"/>
      <c r="F125" s="52"/>
      <c r="G125" s="52"/>
      <c r="H125" s="57"/>
      <c r="I125" s="94"/>
      <c r="J125" s="72"/>
      <c r="K125" s="43" t="s">
        <v>76</v>
      </c>
      <c r="L125" s="43" t="s">
        <v>76</v>
      </c>
      <c r="M125" s="7">
        <v>7000000</v>
      </c>
      <c r="N125" s="7">
        <v>0</v>
      </c>
      <c r="O125" s="5">
        <f t="shared" si="34"/>
        <v>-7000000</v>
      </c>
      <c r="P125" s="24" t="s">
        <v>220</v>
      </c>
    </row>
    <row r="126" spans="1:16" ht="30" customHeight="1">
      <c r="A126" s="51"/>
      <c r="B126" s="52"/>
      <c r="C126" s="52"/>
      <c r="D126" s="52"/>
      <c r="E126" s="52"/>
      <c r="F126" s="52"/>
      <c r="G126" s="52"/>
      <c r="H126" s="57"/>
      <c r="I126" s="66" t="s">
        <v>199</v>
      </c>
      <c r="J126" s="67"/>
      <c r="K126" s="67"/>
      <c r="L126" s="68"/>
      <c r="M126" s="27">
        <f>SUM(M127:M138)</f>
        <v>60600000</v>
      </c>
      <c r="N126" s="27">
        <f>SUM(N127:N138)</f>
        <v>61250000</v>
      </c>
      <c r="O126" s="28">
        <f t="shared" si="34"/>
        <v>650000</v>
      </c>
      <c r="P126" s="29">
        <f t="shared" si="35"/>
        <v>1.0612244897959184</v>
      </c>
    </row>
    <row r="127" spans="1:16" ht="30" customHeight="1">
      <c r="A127" s="51"/>
      <c r="B127" s="52"/>
      <c r="C127" s="52"/>
      <c r="D127" s="52"/>
      <c r="E127" s="52"/>
      <c r="F127" s="52"/>
      <c r="G127" s="52"/>
      <c r="H127" s="57"/>
      <c r="I127" s="60" t="s">
        <v>198</v>
      </c>
      <c r="J127" s="62" t="s">
        <v>144</v>
      </c>
      <c r="K127" s="11" t="s">
        <v>145</v>
      </c>
      <c r="L127" s="11" t="s">
        <v>145</v>
      </c>
      <c r="M127" s="7">
        <v>1500000</v>
      </c>
      <c r="N127" s="7">
        <v>1000000</v>
      </c>
      <c r="O127" s="5">
        <f t="shared" si="22"/>
        <v>-500000</v>
      </c>
      <c r="P127" s="8">
        <f t="shared" si="33"/>
        <v>-50</v>
      </c>
    </row>
    <row r="128" spans="1:16" ht="30" customHeight="1">
      <c r="A128" s="51"/>
      <c r="B128" s="52"/>
      <c r="C128" s="52"/>
      <c r="D128" s="52"/>
      <c r="E128" s="52"/>
      <c r="F128" s="52"/>
      <c r="G128" s="52"/>
      <c r="H128" s="57"/>
      <c r="I128" s="61"/>
      <c r="J128" s="62"/>
      <c r="K128" s="11" t="s">
        <v>168</v>
      </c>
      <c r="L128" s="11" t="s">
        <v>146</v>
      </c>
      <c r="M128" s="7">
        <v>100000</v>
      </c>
      <c r="N128" s="7">
        <v>1500000</v>
      </c>
      <c r="O128" s="5">
        <f t="shared" si="22"/>
        <v>1400000</v>
      </c>
      <c r="P128" s="8">
        <f t="shared" si="33"/>
        <v>93.333333333333329</v>
      </c>
    </row>
    <row r="129" spans="1:16" ht="30" customHeight="1">
      <c r="A129" s="51"/>
      <c r="B129" s="52"/>
      <c r="C129" s="52"/>
      <c r="D129" s="52"/>
      <c r="E129" s="52"/>
      <c r="F129" s="52"/>
      <c r="G129" s="52"/>
      <c r="H129" s="57"/>
      <c r="I129" s="61"/>
      <c r="J129" s="62"/>
      <c r="K129" s="15" t="s">
        <v>147</v>
      </c>
      <c r="L129" s="15" t="s">
        <v>147</v>
      </c>
      <c r="M129" s="7">
        <v>0</v>
      </c>
      <c r="N129" s="7">
        <v>3750000</v>
      </c>
      <c r="O129" s="5">
        <f t="shared" si="22"/>
        <v>3750000</v>
      </c>
      <c r="P129" s="8">
        <f t="shared" si="33"/>
        <v>100</v>
      </c>
    </row>
    <row r="130" spans="1:16" ht="30" customHeight="1">
      <c r="A130" s="51"/>
      <c r="B130" s="52"/>
      <c r="C130" s="52"/>
      <c r="D130" s="52"/>
      <c r="E130" s="52"/>
      <c r="F130" s="52"/>
      <c r="G130" s="52"/>
      <c r="H130" s="57"/>
      <c r="I130" s="61"/>
      <c r="J130" s="62" t="s">
        <v>148</v>
      </c>
      <c r="K130" s="15" t="s">
        <v>149</v>
      </c>
      <c r="L130" s="15" t="s">
        <v>149</v>
      </c>
      <c r="M130" s="7">
        <v>0</v>
      </c>
      <c r="N130" s="7">
        <v>200000</v>
      </c>
      <c r="O130" s="5">
        <f t="shared" si="22"/>
        <v>200000</v>
      </c>
      <c r="P130" s="8">
        <f t="shared" si="33"/>
        <v>100</v>
      </c>
    </row>
    <row r="131" spans="1:16" ht="30" customHeight="1">
      <c r="A131" s="51"/>
      <c r="B131" s="52"/>
      <c r="C131" s="52"/>
      <c r="D131" s="52"/>
      <c r="E131" s="52"/>
      <c r="F131" s="52"/>
      <c r="G131" s="52"/>
      <c r="H131" s="57"/>
      <c r="I131" s="61"/>
      <c r="J131" s="62"/>
      <c r="K131" s="15" t="s">
        <v>150</v>
      </c>
      <c r="L131" s="15" t="s">
        <v>150</v>
      </c>
      <c r="M131" s="7">
        <v>0</v>
      </c>
      <c r="N131" s="7">
        <v>1000000</v>
      </c>
      <c r="O131" s="5">
        <f t="shared" si="22"/>
        <v>1000000</v>
      </c>
      <c r="P131" s="8">
        <f t="shared" si="33"/>
        <v>100</v>
      </c>
    </row>
    <row r="132" spans="1:16" ht="30" customHeight="1">
      <c r="A132" s="51"/>
      <c r="B132" s="52"/>
      <c r="C132" s="52"/>
      <c r="D132" s="52"/>
      <c r="E132" s="52"/>
      <c r="F132" s="52"/>
      <c r="G132" s="52"/>
      <c r="H132" s="57"/>
      <c r="I132" s="61"/>
      <c r="J132" s="62" t="s">
        <v>154</v>
      </c>
      <c r="K132" s="15" t="s">
        <v>151</v>
      </c>
      <c r="L132" s="15" t="s">
        <v>151</v>
      </c>
      <c r="M132" s="7">
        <v>10000000</v>
      </c>
      <c r="N132" s="7">
        <v>3000000</v>
      </c>
      <c r="O132" s="5">
        <f t="shared" si="22"/>
        <v>-7000000</v>
      </c>
      <c r="P132" s="8">
        <f t="shared" si="33"/>
        <v>-233.33333333333334</v>
      </c>
    </row>
    <row r="133" spans="1:16" ht="30" customHeight="1">
      <c r="A133" s="51"/>
      <c r="B133" s="52"/>
      <c r="C133" s="52"/>
      <c r="D133" s="52"/>
      <c r="E133" s="52"/>
      <c r="F133" s="52"/>
      <c r="G133" s="52"/>
      <c r="H133" s="57"/>
      <c r="I133" s="61"/>
      <c r="J133" s="62"/>
      <c r="K133" s="15" t="s">
        <v>152</v>
      </c>
      <c r="L133" s="15" t="s">
        <v>152</v>
      </c>
      <c r="M133" s="7">
        <v>0</v>
      </c>
      <c r="N133" s="7">
        <v>1000000</v>
      </c>
      <c r="O133" s="5">
        <f t="shared" si="22"/>
        <v>1000000</v>
      </c>
      <c r="P133" s="8">
        <f t="shared" si="33"/>
        <v>100</v>
      </c>
    </row>
    <row r="134" spans="1:16" ht="30" customHeight="1">
      <c r="A134" s="51"/>
      <c r="B134" s="52"/>
      <c r="C134" s="52"/>
      <c r="D134" s="52"/>
      <c r="E134" s="52"/>
      <c r="F134" s="52"/>
      <c r="G134" s="52"/>
      <c r="H134" s="57"/>
      <c r="I134" s="61"/>
      <c r="J134" s="62"/>
      <c r="K134" s="15" t="s">
        <v>153</v>
      </c>
      <c r="L134" s="15" t="s">
        <v>153</v>
      </c>
      <c r="M134" s="7">
        <v>40000000</v>
      </c>
      <c r="N134" s="7">
        <v>40000000</v>
      </c>
      <c r="O134" s="5">
        <f t="shared" si="22"/>
        <v>0</v>
      </c>
      <c r="P134" s="8">
        <f t="shared" si="33"/>
        <v>0</v>
      </c>
    </row>
    <row r="135" spans="1:16" ht="30" customHeight="1">
      <c r="A135" s="51"/>
      <c r="B135" s="52"/>
      <c r="C135" s="52"/>
      <c r="D135" s="52"/>
      <c r="E135" s="52"/>
      <c r="F135" s="52"/>
      <c r="G135" s="52"/>
      <c r="H135" s="57"/>
      <c r="I135" s="61"/>
      <c r="J135" s="62"/>
      <c r="K135" s="15" t="s">
        <v>155</v>
      </c>
      <c r="L135" s="15" t="s">
        <v>155</v>
      </c>
      <c r="M135" s="7">
        <v>1000000</v>
      </c>
      <c r="N135" s="7">
        <v>3000000</v>
      </c>
      <c r="O135" s="5">
        <f t="shared" si="22"/>
        <v>2000000</v>
      </c>
      <c r="P135" s="8">
        <f t="shared" si="33"/>
        <v>66.666666666666657</v>
      </c>
    </row>
    <row r="136" spans="1:16" ht="30" customHeight="1">
      <c r="A136" s="51"/>
      <c r="B136" s="52"/>
      <c r="C136" s="52"/>
      <c r="D136" s="52"/>
      <c r="E136" s="52"/>
      <c r="F136" s="52"/>
      <c r="G136" s="52"/>
      <c r="H136" s="57"/>
      <c r="I136" s="61"/>
      <c r="J136" s="62" t="s">
        <v>58</v>
      </c>
      <c r="K136" s="15" t="s">
        <v>156</v>
      </c>
      <c r="L136" s="15" t="s">
        <v>156</v>
      </c>
      <c r="M136" s="7">
        <v>0</v>
      </c>
      <c r="N136" s="7">
        <v>800000</v>
      </c>
      <c r="O136" s="5">
        <f t="shared" si="22"/>
        <v>800000</v>
      </c>
      <c r="P136" s="8">
        <f t="shared" si="33"/>
        <v>100</v>
      </c>
    </row>
    <row r="137" spans="1:16" ht="30" customHeight="1">
      <c r="A137" s="51"/>
      <c r="B137" s="52"/>
      <c r="C137" s="52"/>
      <c r="D137" s="52"/>
      <c r="E137" s="52"/>
      <c r="F137" s="52"/>
      <c r="G137" s="52"/>
      <c r="H137" s="57"/>
      <c r="I137" s="61"/>
      <c r="J137" s="62"/>
      <c r="K137" s="15" t="s">
        <v>157</v>
      </c>
      <c r="L137" s="15" t="s">
        <v>157</v>
      </c>
      <c r="M137" s="7">
        <v>0</v>
      </c>
      <c r="N137" s="7">
        <v>1000000</v>
      </c>
      <c r="O137" s="5">
        <f t="shared" si="22"/>
        <v>1000000</v>
      </c>
      <c r="P137" s="8">
        <f t="shared" si="33"/>
        <v>100</v>
      </c>
    </row>
    <row r="138" spans="1:16" ht="30" customHeight="1">
      <c r="A138" s="51"/>
      <c r="B138" s="52"/>
      <c r="C138" s="52"/>
      <c r="D138" s="52"/>
      <c r="E138" s="52"/>
      <c r="F138" s="52"/>
      <c r="G138" s="52"/>
      <c r="H138" s="57"/>
      <c r="I138" s="61"/>
      <c r="J138" s="62"/>
      <c r="K138" s="15" t="s">
        <v>219</v>
      </c>
      <c r="L138" s="15" t="s">
        <v>219</v>
      </c>
      <c r="M138" s="7">
        <v>8000000</v>
      </c>
      <c r="N138" s="7">
        <v>5000000</v>
      </c>
      <c r="O138" s="5">
        <f t="shared" si="22"/>
        <v>-3000000</v>
      </c>
      <c r="P138" s="8">
        <f t="shared" ref="P138" si="36">IFERROR(O138/N138*100,100)</f>
        <v>-60</v>
      </c>
    </row>
    <row r="139" spans="1:16" ht="30" customHeight="1">
      <c r="A139" s="51"/>
      <c r="B139" s="52"/>
      <c r="C139" s="52"/>
      <c r="D139" s="52"/>
      <c r="E139" s="52"/>
      <c r="F139" s="52"/>
      <c r="G139" s="52"/>
      <c r="H139" s="57"/>
      <c r="I139" s="66" t="s">
        <v>196</v>
      </c>
      <c r="J139" s="67"/>
      <c r="K139" s="67"/>
      <c r="L139" s="68"/>
      <c r="M139" s="27">
        <f>M140</f>
        <v>4000000</v>
      </c>
      <c r="N139" s="27">
        <f>N140</f>
        <v>2000000</v>
      </c>
      <c r="O139" s="28">
        <f t="shared" ref="O139" si="37">N139-M139</f>
        <v>-2000000</v>
      </c>
      <c r="P139" s="29">
        <f t="shared" si="33"/>
        <v>-100</v>
      </c>
    </row>
    <row r="140" spans="1:16" ht="30" customHeight="1">
      <c r="A140" s="51"/>
      <c r="B140" s="52"/>
      <c r="C140" s="52"/>
      <c r="D140" s="52"/>
      <c r="E140" s="52"/>
      <c r="F140" s="52"/>
      <c r="G140" s="52"/>
      <c r="H140" s="57"/>
      <c r="I140" s="48" t="s">
        <v>158</v>
      </c>
      <c r="J140" s="43" t="s">
        <v>158</v>
      </c>
      <c r="K140" s="43" t="s">
        <v>158</v>
      </c>
      <c r="L140" s="43" t="s">
        <v>159</v>
      </c>
      <c r="M140" s="7">
        <v>4000000</v>
      </c>
      <c r="N140" s="7">
        <v>2000000</v>
      </c>
      <c r="O140" s="5">
        <f t="shared" si="22"/>
        <v>-2000000</v>
      </c>
      <c r="P140" s="8">
        <f t="shared" si="33"/>
        <v>-100</v>
      </c>
    </row>
    <row r="141" spans="1:16" ht="30" customHeight="1">
      <c r="A141" s="51"/>
      <c r="B141" s="52"/>
      <c r="C141" s="52"/>
      <c r="D141" s="52"/>
      <c r="E141" s="52"/>
      <c r="F141" s="52"/>
      <c r="G141" s="52"/>
      <c r="H141" s="57"/>
      <c r="I141" s="66" t="s">
        <v>197</v>
      </c>
      <c r="J141" s="67"/>
      <c r="K141" s="67"/>
      <c r="L141" s="68"/>
      <c r="M141" s="27">
        <f>M142</f>
        <v>52883846</v>
      </c>
      <c r="N141" s="27">
        <f>N142</f>
        <v>681328843</v>
      </c>
      <c r="O141" s="28">
        <f t="shared" ref="O141" si="38">N141-M141</f>
        <v>628444997</v>
      </c>
      <c r="P141" s="29">
        <f t="shared" si="33"/>
        <v>92.238131917747097</v>
      </c>
    </row>
    <row r="142" spans="1:16" ht="30" customHeight="1" thickBot="1">
      <c r="A142" s="53"/>
      <c r="B142" s="54"/>
      <c r="C142" s="54"/>
      <c r="D142" s="54"/>
      <c r="E142" s="54"/>
      <c r="F142" s="54"/>
      <c r="G142" s="54"/>
      <c r="H142" s="58"/>
      <c r="I142" s="56" t="s">
        <v>160</v>
      </c>
      <c r="J142" s="18" t="s">
        <v>161</v>
      </c>
      <c r="K142" s="19" t="s">
        <v>162</v>
      </c>
      <c r="L142" s="19" t="s">
        <v>162</v>
      </c>
      <c r="M142" s="20">
        <v>52883846</v>
      </c>
      <c r="N142" s="20">
        <f>686328843-5000000</f>
        <v>681328843</v>
      </c>
      <c r="O142" s="21">
        <f t="shared" si="22"/>
        <v>628444997</v>
      </c>
      <c r="P142" s="22">
        <f t="shared" si="33"/>
        <v>92.238131917747097</v>
      </c>
    </row>
    <row r="145" spans="1:15" ht="31.5">
      <c r="A145" s="10"/>
      <c r="M145" s="16"/>
      <c r="N145" s="17"/>
      <c r="O145" s="16">
        <f>N145-M145</f>
        <v>0</v>
      </c>
    </row>
  </sheetData>
  <mergeCells count="93">
    <mergeCell ref="A62:D62"/>
    <mergeCell ref="A58:D58"/>
    <mergeCell ref="A61:D61"/>
    <mergeCell ref="A63:A64"/>
    <mergeCell ref="B63:B64"/>
    <mergeCell ref="A67:D67"/>
    <mergeCell ref="A37:D37"/>
    <mergeCell ref="J11:J19"/>
    <mergeCell ref="J22:J25"/>
    <mergeCell ref="J26:J27"/>
    <mergeCell ref="J28:J29"/>
    <mergeCell ref="B26:B35"/>
    <mergeCell ref="A17:A35"/>
    <mergeCell ref="A36:D36"/>
    <mergeCell ref="A39:D39"/>
    <mergeCell ref="A43:D43"/>
    <mergeCell ref="B17:B20"/>
    <mergeCell ref="B21:B22"/>
    <mergeCell ref="B23:B24"/>
    <mergeCell ref="I21:L21"/>
    <mergeCell ref="J31:J40"/>
    <mergeCell ref="A1:P2"/>
    <mergeCell ref="A5:H6"/>
    <mergeCell ref="I5:P6"/>
    <mergeCell ref="A8:D8"/>
    <mergeCell ref="I8:L8"/>
    <mergeCell ref="K77:K81"/>
    <mergeCell ref="K58:K61"/>
    <mergeCell ref="I87:I125"/>
    <mergeCell ref="I86:L86"/>
    <mergeCell ref="I50:I65"/>
    <mergeCell ref="I85:L85"/>
    <mergeCell ref="J108:J125"/>
    <mergeCell ref="I9:L9"/>
    <mergeCell ref="I10:L10"/>
    <mergeCell ref="K62:K64"/>
    <mergeCell ref="A9:D9"/>
    <mergeCell ref="A10:D10"/>
    <mergeCell ref="A11:A15"/>
    <mergeCell ref="A16:D16"/>
    <mergeCell ref="B11:B14"/>
    <mergeCell ref="K13:K17"/>
    <mergeCell ref="I11:I20"/>
    <mergeCell ref="A53:D53"/>
    <mergeCell ref="A44:D44"/>
    <mergeCell ref="K51:K55"/>
    <mergeCell ref="I48:L48"/>
    <mergeCell ref="I49:L49"/>
    <mergeCell ref="J50:J57"/>
    <mergeCell ref="I22:I40"/>
    <mergeCell ref="I44:L44"/>
    <mergeCell ref="I42:L42"/>
    <mergeCell ref="I41:L41"/>
    <mergeCell ref="A59:D59"/>
    <mergeCell ref="I45:I47"/>
    <mergeCell ref="B45:B48"/>
    <mergeCell ref="B49:B51"/>
    <mergeCell ref="A45:A51"/>
    <mergeCell ref="A52:D52"/>
    <mergeCell ref="A54:A57"/>
    <mergeCell ref="B54:B56"/>
    <mergeCell ref="K114:K116"/>
    <mergeCell ref="K117:K118"/>
    <mergeCell ref="K119:K120"/>
    <mergeCell ref="A65:D65"/>
    <mergeCell ref="I66:L66"/>
    <mergeCell ref="I67:L67"/>
    <mergeCell ref="J68:J76"/>
    <mergeCell ref="K68:K70"/>
    <mergeCell ref="K71:K75"/>
    <mergeCell ref="J58:J65"/>
    <mergeCell ref="K92:K95"/>
    <mergeCell ref="J92:J107"/>
    <mergeCell ref="K96:K100"/>
    <mergeCell ref="K101:K105"/>
    <mergeCell ref="I68:I81"/>
    <mergeCell ref="J77:J81"/>
    <mergeCell ref="I127:I138"/>
    <mergeCell ref="J136:J138"/>
    <mergeCell ref="A40:A42"/>
    <mergeCell ref="I141:L141"/>
    <mergeCell ref="I126:L126"/>
    <mergeCell ref="I82:L82"/>
    <mergeCell ref="I83:L83"/>
    <mergeCell ref="J127:J129"/>
    <mergeCell ref="J130:J131"/>
    <mergeCell ref="J132:J135"/>
    <mergeCell ref="J87:J91"/>
    <mergeCell ref="K90:K91"/>
    <mergeCell ref="K121:K124"/>
    <mergeCell ref="K106:K107"/>
    <mergeCell ref="K111:K113"/>
    <mergeCell ref="I139:L139"/>
  </mergeCells>
  <phoneticPr fontId="2" type="noConversion"/>
  <printOptions horizontalCentered="1" verticalCentered="1"/>
  <pageMargins left="0" right="0" top="0" bottom="0" header="0" footer="0"/>
  <pageSetup paperSize="9" scale="26" fitToHeight="0" orientation="landscape" r:id="rId1"/>
  <ignoredErrors>
    <ignoredError sqref="M21:N21 M44:N44 E12:F12 N49 F54:F57 E55:E57" formulaRange="1"/>
    <ignoredError sqref="H6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2022년 총예산서</vt:lpstr>
      <vt:lpstr>'2022년 총예산서'!Print_Area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IMCIL1</dc:creator>
  <cp:lastModifiedBy>IMCIL1</cp:lastModifiedBy>
  <cp:lastPrinted>2022-01-24T07:28:01Z</cp:lastPrinted>
  <dcterms:created xsi:type="dcterms:W3CDTF">2021-08-02T06:20:04Z</dcterms:created>
  <dcterms:modified xsi:type="dcterms:W3CDTF">2022-01-28T01:08:16Z</dcterms:modified>
</cp:coreProperties>
</file>