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CIL1\Desktop\"/>
    </mc:Choice>
  </mc:AlternateContent>
  <bookViews>
    <workbookView xWindow="0" yWindow="0" windowWidth="28800" windowHeight="12285"/>
  </bookViews>
  <sheets>
    <sheet name="Sheet1" sheetId="1" r:id="rId1"/>
  </sheets>
  <definedNames>
    <definedName name="_xlnm.Print_Area" localSheetId="0">Sheet1!$A$1:$L$64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L23" i="1"/>
  <c r="L51" i="1"/>
  <c r="L49" i="1"/>
  <c r="L48" i="1" l="1"/>
  <c r="L42" i="1"/>
  <c r="L39" i="1"/>
  <c r="K25" i="1" l="1"/>
  <c r="L25" i="1" s="1"/>
  <c r="J25" i="1"/>
  <c r="K9" i="1"/>
  <c r="J9" i="1"/>
  <c r="D9" i="1"/>
  <c r="F10" i="1" l="1"/>
  <c r="F11" i="1"/>
  <c r="F12" i="1"/>
  <c r="F13" i="1"/>
  <c r="F15" i="1"/>
  <c r="E14" i="1"/>
  <c r="D14" i="1"/>
  <c r="L27" i="1"/>
  <c r="L29" i="1"/>
  <c r="L30" i="1"/>
  <c r="L31" i="1"/>
  <c r="L32" i="1"/>
  <c r="L33" i="1"/>
  <c r="L34" i="1"/>
  <c r="L35" i="1"/>
  <c r="L36" i="1"/>
  <c r="L37" i="1"/>
  <c r="L38" i="1"/>
  <c r="L41" i="1"/>
  <c r="L45" i="1"/>
  <c r="L46" i="1"/>
  <c r="L47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F14" i="1" l="1"/>
  <c r="D8" i="1"/>
  <c r="L50" i="1"/>
  <c r="J44" i="1"/>
  <c r="L44" i="1" s="1"/>
  <c r="J43" i="1"/>
  <c r="L43" i="1" s="1"/>
  <c r="J28" i="1"/>
  <c r="L19" i="1"/>
  <c r="L20" i="1"/>
  <c r="L24" i="1"/>
  <c r="K18" i="1"/>
  <c r="J18" i="1"/>
  <c r="L21" i="1" l="1"/>
  <c r="L22" i="1"/>
  <c r="L18" i="1"/>
  <c r="J26" i="1"/>
  <c r="L28" i="1"/>
  <c r="E9" i="1"/>
  <c r="E8" i="1" s="1"/>
  <c r="L10" i="1"/>
  <c r="L11" i="1"/>
  <c r="L12" i="1"/>
  <c r="L13" i="1"/>
  <c r="L14" i="1"/>
  <c r="L15" i="1"/>
  <c r="L16" i="1"/>
  <c r="L17" i="1"/>
  <c r="F8" i="1" l="1"/>
  <c r="F9" i="1"/>
  <c r="J8" i="1"/>
  <c r="L9" i="1"/>
  <c r="L40" i="1"/>
  <c r="L26" i="1"/>
  <c r="K40" i="1"/>
  <c r="K26" i="1"/>
  <c r="K8" i="1"/>
  <c r="L8" i="1"/>
</calcChain>
</file>

<file path=xl/sharedStrings.xml><?xml version="1.0" encoding="utf-8"?>
<sst xmlns="http://schemas.openxmlformats.org/spreadsheetml/2006/main" count="95" uniqueCount="85">
  <si>
    <t>세입</t>
    <phoneticPr fontId="2" type="noConversion"/>
  </si>
  <si>
    <t>구분</t>
    <phoneticPr fontId="2" type="noConversion"/>
  </si>
  <si>
    <t>총계</t>
    <phoneticPr fontId="2" type="noConversion"/>
  </si>
  <si>
    <t>보조금</t>
    <phoneticPr fontId="2" type="noConversion"/>
  </si>
  <si>
    <t>소계</t>
    <phoneticPr fontId="2" type="noConversion"/>
  </si>
  <si>
    <t>증감(B-A)</t>
    <phoneticPr fontId="2" type="noConversion"/>
  </si>
  <si>
    <t>2020년도 예산(A)</t>
    <phoneticPr fontId="2" type="noConversion"/>
  </si>
  <si>
    <t>2021년도 예산(B)</t>
    <phoneticPr fontId="2" type="noConversion"/>
  </si>
  <si>
    <t>세출</t>
    <phoneticPr fontId="2" type="noConversion"/>
  </si>
  <si>
    <t>서울시
센터지원사업</t>
    <phoneticPr fontId="2" type="noConversion"/>
  </si>
  <si>
    <t>사업비</t>
    <phoneticPr fontId="2" type="noConversion"/>
  </si>
  <si>
    <t>사무비</t>
    <phoneticPr fontId="2" type="noConversion"/>
  </si>
  <si>
    <t>인건비</t>
    <phoneticPr fontId="2" type="noConversion"/>
  </si>
  <si>
    <t>운영비</t>
    <phoneticPr fontId="2" type="noConversion"/>
  </si>
  <si>
    <t>권익옹호</t>
    <phoneticPr fontId="2" type="noConversion"/>
  </si>
  <si>
    <t>동료상담</t>
    <phoneticPr fontId="2" type="noConversion"/>
  </si>
  <si>
    <t>자립생활기술훈련</t>
    <phoneticPr fontId="2" type="noConversion"/>
  </si>
  <si>
    <t>탈시설 자립지원</t>
    <phoneticPr fontId="2" type="noConversion"/>
  </si>
  <si>
    <t>기타사업</t>
    <phoneticPr fontId="2" type="noConversion"/>
  </si>
  <si>
    <t xml:space="preserve"> * 2021년도 예산 총괄표</t>
    <phoneticPr fontId="2" type="noConversion"/>
  </si>
  <si>
    <t>장애인자립생활센터 2021년 세입. 세출 예산</t>
    <phoneticPr fontId="2" type="noConversion"/>
  </si>
  <si>
    <t>활동비</t>
    <phoneticPr fontId="2" type="noConversion"/>
  </si>
  <si>
    <t>서울시센터지원사업</t>
    <phoneticPr fontId="2" type="noConversion"/>
  </si>
  <si>
    <t>시보조금</t>
    <phoneticPr fontId="2" type="noConversion"/>
  </si>
  <si>
    <t>응급안전알림서비스</t>
    <phoneticPr fontId="2" type="noConversion"/>
  </si>
  <si>
    <t>구보조금</t>
    <phoneticPr fontId="2" type="noConversion"/>
  </si>
  <si>
    <t>서초구운영지원금</t>
    <phoneticPr fontId="2" type="noConversion"/>
  </si>
  <si>
    <t>야간순회방문서비스</t>
    <phoneticPr fontId="2" type="noConversion"/>
  </si>
  <si>
    <t>활동지원</t>
    <phoneticPr fontId="2" type="noConversion"/>
  </si>
  <si>
    <t>소계</t>
    <phoneticPr fontId="2" type="noConversion"/>
  </si>
  <si>
    <t>국비, 시비, 구비</t>
    <phoneticPr fontId="2" type="noConversion"/>
  </si>
  <si>
    <t>활동지원</t>
    <phoneticPr fontId="2" type="noConversion"/>
  </si>
  <si>
    <t>응급안전
알림서비스</t>
    <phoneticPr fontId="2" type="noConversion"/>
  </si>
  <si>
    <t>인건비</t>
    <phoneticPr fontId="2" type="noConversion"/>
  </si>
  <si>
    <t>운영비</t>
    <phoneticPr fontId="2" type="noConversion"/>
  </si>
  <si>
    <t>지자체
보조금</t>
    <phoneticPr fontId="2" type="noConversion"/>
  </si>
  <si>
    <t>인건비</t>
    <phoneticPr fontId="2" type="noConversion"/>
  </si>
  <si>
    <t>운영비</t>
    <phoneticPr fontId="2" type="noConversion"/>
  </si>
  <si>
    <t>야간순회
방문서비스</t>
    <phoneticPr fontId="2" type="noConversion"/>
  </si>
  <si>
    <t>소계</t>
    <phoneticPr fontId="2" type="noConversion"/>
  </si>
  <si>
    <t>인건비</t>
    <phoneticPr fontId="2" type="noConversion"/>
  </si>
  <si>
    <t>직원급여</t>
    <phoneticPr fontId="2" type="noConversion"/>
  </si>
  <si>
    <t>직원사회보험금</t>
    <phoneticPr fontId="2" type="noConversion"/>
  </si>
  <si>
    <t>직원퇴직적립금</t>
    <phoneticPr fontId="2" type="noConversion"/>
  </si>
  <si>
    <t>기타후생경비</t>
    <phoneticPr fontId="2" type="noConversion"/>
  </si>
  <si>
    <t>운영비</t>
    <phoneticPr fontId="2" type="noConversion"/>
  </si>
  <si>
    <t>공공요금</t>
    <phoneticPr fontId="2" type="noConversion"/>
  </si>
  <si>
    <t>차량유지비</t>
    <phoneticPr fontId="2" type="noConversion"/>
  </si>
  <si>
    <t>직원식대</t>
    <phoneticPr fontId="2" type="noConversion"/>
  </si>
  <si>
    <t>기타운영비</t>
    <phoneticPr fontId="2" type="noConversion"/>
  </si>
  <si>
    <t>수용비 및 수수료</t>
    <phoneticPr fontId="2" type="noConversion"/>
  </si>
  <si>
    <t>사무용품비</t>
    <phoneticPr fontId="2" type="noConversion"/>
  </si>
  <si>
    <t>제세공과금</t>
    <phoneticPr fontId="2" type="noConversion"/>
  </si>
  <si>
    <t>시설비</t>
    <phoneticPr fontId="2" type="noConversion"/>
  </si>
  <si>
    <t>기관운영비</t>
    <phoneticPr fontId="2" type="noConversion"/>
  </si>
  <si>
    <t>사업비</t>
    <phoneticPr fontId="2" type="noConversion"/>
  </si>
  <si>
    <t>활동지원사 급여</t>
    <phoneticPr fontId="2" type="noConversion"/>
  </si>
  <si>
    <t>활동지원사 사회보험금</t>
    <phoneticPr fontId="2" type="noConversion"/>
  </si>
  <si>
    <t>활동지원사 퇴직적립금</t>
    <phoneticPr fontId="2" type="noConversion"/>
  </si>
  <si>
    <t>활동지원사 보수교육</t>
    <phoneticPr fontId="2" type="noConversion"/>
  </si>
  <si>
    <t>이용자 교육</t>
    <phoneticPr fontId="2" type="noConversion"/>
  </si>
  <si>
    <t>이용자, 활동지원사 간담회</t>
    <phoneticPr fontId="2" type="noConversion"/>
  </si>
  <si>
    <t>단말기</t>
    <phoneticPr fontId="2" type="noConversion"/>
  </si>
  <si>
    <t>홍보비</t>
    <phoneticPr fontId="2" type="noConversion"/>
  </si>
  <si>
    <t>활동지원사 배상책임보험</t>
    <phoneticPr fontId="2" type="noConversion"/>
  </si>
  <si>
    <t>활동지원사 상해보험</t>
    <phoneticPr fontId="2" type="noConversion"/>
  </si>
  <si>
    <t>이용자, 활동지원사 모니터링</t>
    <phoneticPr fontId="2" type="noConversion"/>
  </si>
  <si>
    <t>활동지원 복리후생비</t>
    <phoneticPr fontId="2" type="noConversion"/>
  </si>
  <si>
    <t>서초장애인한마음축제</t>
    <phoneticPr fontId="2" type="noConversion"/>
  </si>
  <si>
    <t>서울시센터사업</t>
    <phoneticPr fontId="2" type="noConversion"/>
  </si>
  <si>
    <t>응급안전알리미</t>
    <phoneticPr fontId="2" type="noConversion"/>
  </si>
  <si>
    <t>아이엠센터지원사업</t>
    <phoneticPr fontId="2" type="noConversion"/>
  </si>
  <si>
    <t>야간순회방문서비스</t>
    <phoneticPr fontId="2" type="noConversion"/>
  </si>
  <si>
    <t>장애인
복지사업비</t>
    <phoneticPr fontId="2" type="noConversion"/>
  </si>
  <si>
    <t>예비비</t>
    <phoneticPr fontId="2" type="noConversion"/>
  </si>
  <si>
    <t>서초구운영지원금</t>
    <phoneticPr fontId="2" type="noConversion"/>
  </si>
  <si>
    <t>장애인
활동지원
사업</t>
    <phoneticPr fontId="2" type="noConversion"/>
  </si>
  <si>
    <t>관리비, 임대료</t>
    <phoneticPr fontId="2" type="noConversion"/>
  </si>
  <si>
    <t>재산조성비</t>
    <phoneticPr fontId="2" type="noConversion"/>
  </si>
  <si>
    <t>예비비</t>
    <phoneticPr fontId="2" type="noConversion"/>
  </si>
  <si>
    <t>이용자, 활동지원사 보수교육</t>
    <phoneticPr fontId="2" type="noConversion"/>
  </si>
  <si>
    <t>서초구운영지원금</t>
    <phoneticPr fontId="2" type="noConversion"/>
  </si>
  <si>
    <t>활동지원사 간담회</t>
    <phoneticPr fontId="2" type="noConversion"/>
  </si>
  <si>
    <t>이용자, 활동지원사 송년회</t>
    <phoneticPr fontId="2" type="noConversion"/>
  </si>
  <si>
    <t>인건비성 경비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</si>
</sst>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>
      <alignment vertical="center"/>
    </xf>
  </cellStyleXfs>
  <cellXfs count="28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0" fillId="0" borderId="1" xfId="1" applyFont="1" applyBorder="1" applyAlignment="1">
      <alignment vertical="center"/>
    </xf>
    <xf numFmtId="41" fontId="3" fillId="0" borderId="0" xfId="1" applyFont="1">
      <alignment vertical="center"/>
    </xf>
    <xf numFmtId="41" fontId="0" fillId="0" borderId="1" xfId="1" applyFont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41" fontId="0" fillId="0" borderId="0" xfId="1" applyFont="1" applyAlignme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41" fontId="0" fillId="0" borderId="10" xfId="1" applyFont="1" applyBorder="1" applyAlignment="1">
      <alignment horizontal="center" vertical="center" wrapText="1"/>
    </xf>
    <xf numFmtId="41" fontId="0" fillId="0" borderId="11" xfId="1" applyFont="1" applyBorder="1" applyAlignment="1">
      <alignment horizontal="center" vertical="center" wrapText="1"/>
    </xf>
    <xf numFmtId="41" fontId="0" fillId="0" borderId="12" xfId="1" applyFont="1" applyBorder="1" applyAlignment="1">
      <alignment horizontal="center" vertical="center" wrapText="1"/>
    </xf>
    <xf numFmtId="41" fontId="0" fillId="0" borderId="10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 wrapText="1"/>
    </xf>
    <xf numFmtId="41" fontId="4" fillId="0" borderId="0" xfId="1" applyFont="1" applyAlignment="1">
      <alignment horizontal="center" vertical="center"/>
    </xf>
    <xf numFmtId="41" fontId="5" fillId="0" borderId="0" xfId="1" applyFont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topLeftCell="A4" workbookViewId="0">
      <selection activeCell="K40" sqref="K40"/>
    </sheetView>
  </sheetViews>
  <sheetFormatPr defaultRowHeight="16.5"/>
  <cols>
    <col min="1" max="1" width="10.25" style="1" customWidth="1"/>
    <col min="2" max="2" width="9.875" style="1" customWidth="1"/>
    <col min="3" max="3" width="19" style="1" customWidth="1"/>
    <col min="4" max="4" width="17.125" style="1" customWidth="1"/>
    <col min="5" max="5" width="16.875" style="1" customWidth="1"/>
    <col min="6" max="6" width="12.125" style="1" customWidth="1"/>
    <col min="7" max="7" width="9" style="1"/>
    <col min="8" max="8" width="16.5" style="1" customWidth="1"/>
    <col min="9" max="9" width="26.125" style="1" customWidth="1"/>
    <col min="10" max="10" width="17.125" style="1" customWidth="1"/>
    <col min="11" max="11" width="16.875" style="1" customWidth="1"/>
    <col min="12" max="12" width="15.75" style="7" customWidth="1"/>
    <col min="13" max="13" width="9" style="1"/>
    <col min="14" max="14" width="14.625" style="1" bestFit="1" customWidth="1"/>
  </cols>
  <sheetData>
    <row r="1" spans="1:12">
      <c r="D1" s="26" t="s">
        <v>20</v>
      </c>
      <c r="E1" s="27"/>
      <c r="F1" s="27"/>
      <c r="G1" s="27"/>
      <c r="H1" s="27"/>
      <c r="I1" s="27"/>
      <c r="J1" s="27"/>
    </row>
    <row r="2" spans="1:12">
      <c r="D2" s="27"/>
      <c r="E2" s="27"/>
      <c r="F2" s="27"/>
      <c r="G2" s="27"/>
      <c r="H2" s="27"/>
      <c r="I2" s="27"/>
      <c r="J2" s="27"/>
    </row>
    <row r="3" spans="1:12" ht="17.25">
      <c r="A3" s="4" t="s">
        <v>19</v>
      </c>
      <c r="B3" s="4"/>
      <c r="C3" s="4"/>
    </row>
    <row r="5" spans="1:12">
      <c r="A5" s="24" t="s">
        <v>0</v>
      </c>
      <c r="B5" s="24"/>
      <c r="C5" s="24"/>
      <c r="D5" s="24"/>
      <c r="E5" s="24"/>
      <c r="F5" s="24"/>
      <c r="G5" s="24" t="s">
        <v>8</v>
      </c>
      <c r="H5" s="24"/>
      <c r="I5" s="24"/>
      <c r="J5" s="24"/>
      <c r="K5" s="24"/>
      <c r="L5" s="24"/>
    </row>
    <row r="6" spans="1:1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>
      <c r="A7" s="24" t="s">
        <v>1</v>
      </c>
      <c r="B7" s="24"/>
      <c r="C7" s="24"/>
      <c r="D7" s="2" t="s">
        <v>6</v>
      </c>
      <c r="E7" s="2" t="s">
        <v>7</v>
      </c>
      <c r="F7" s="2" t="s">
        <v>5</v>
      </c>
      <c r="G7" s="24" t="s">
        <v>1</v>
      </c>
      <c r="H7" s="24"/>
      <c r="I7" s="24"/>
      <c r="J7" s="2" t="s">
        <v>6</v>
      </c>
      <c r="K7" s="2" t="s">
        <v>7</v>
      </c>
      <c r="L7" s="3" t="s">
        <v>5</v>
      </c>
    </row>
    <row r="8" spans="1:12">
      <c r="A8" s="24" t="s">
        <v>2</v>
      </c>
      <c r="B8" s="24"/>
      <c r="C8" s="24"/>
      <c r="D8" s="2">
        <f>D9+D14+D16</f>
        <v>3270154000</v>
      </c>
      <c r="E8" s="2">
        <f>E9+E14+E16</f>
        <v>3243829000</v>
      </c>
      <c r="F8" s="2">
        <f>E8-D8</f>
        <v>-26325000</v>
      </c>
      <c r="G8" s="24" t="s">
        <v>2</v>
      </c>
      <c r="H8" s="24"/>
      <c r="I8" s="24"/>
      <c r="J8" s="2">
        <f>J9+J18+J21+J26+J65+J25+J66</f>
        <v>3270154000</v>
      </c>
      <c r="K8" s="2">
        <f ca="1">K9+K18+K21+K26+K25</f>
        <v>3243829000</v>
      </c>
      <c r="L8" s="3">
        <f ca="1">K8-J8</f>
        <v>-26325000</v>
      </c>
    </row>
    <row r="9" spans="1:12" ht="16.5" customHeight="1">
      <c r="A9" s="24" t="s">
        <v>3</v>
      </c>
      <c r="B9" s="24" t="s">
        <v>4</v>
      </c>
      <c r="C9" s="24"/>
      <c r="D9" s="2">
        <f>D10+D11+D12+D13</f>
        <v>378454000</v>
      </c>
      <c r="E9" s="2">
        <f>E10+E11+E12+E13</f>
        <v>392161000</v>
      </c>
      <c r="F9" s="2">
        <f t="shared" ref="F9:F15" si="0">E9-D9</f>
        <v>13707000</v>
      </c>
      <c r="G9" s="25" t="s">
        <v>9</v>
      </c>
      <c r="H9" s="24" t="s">
        <v>4</v>
      </c>
      <c r="I9" s="24"/>
      <c r="J9" s="2">
        <f>J10+J11+J13+J14+J15+J16+J17+J12</f>
        <v>256590000</v>
      </c>
      <c r="K9" s="2">
        <f>K10+K11+K12+K13+K14+K15+K16+K17</f>
        <v>256590000</v>
      </c>
      <c r="L9" s="3">
        <f t="shared" ref="L9:L64" si="1">K9-J9</f>
        <v>0</v>
      </c>
    </row>
    <row r="10" spans="1:12">
      <c r="A10" s="24"/>
      <c r="B10" s="24" t="s">
        <v>23</v>
      </c>
      <c r="C10" s="3" t="s">
        <v>22</v>
      </c>
      <c r="D10" s="2">
        <v>256590000</v>
      </c>
      <c r="E10" s="2">
        <v>256590000</v>
      </c>
      <c r="F10" s="2">
        <f t="shared" si="0"/>
        <v>0</v>
      </c>
      <c r="G10" s="25"/>
      <c r="H10" s="24" t="s">
        <v>11</v>
      </c>
      <c r="I10" s="3" t="s">
        <v>12</v>
      </c>
      <c r="J10" s="2">
        <v>210403800</v>
      </c>
      <c r="K10" s="2">
        <v>218101500</v>
      </c>
      <c r="L10" s="3">
        <f t="shared" si="1"/>
        <v>7697700</v>
      </c>
    </row>
    <row r="11" spans="1:12">
      <c r="A11" s="24"/>
      <c r="B11" s="24"/>
      <c r="C11" s="3" t="s">
        <v>24</v>
      </c>
      <c r="D11" s="2">
        <v>67036000</v>
      </c>
      <c r="E11" s="2">
        <v>67176000</v>
      </c>
      <c r="F11" s="2">
        <f t="shared" si="0"/>
        <v>140000</v>
      </c>
      <c r="G11" s="25"/>
      <c r="H11" s="24"/>
      <c r="I11" s="3" t="s">
        <v>13</v>
      </c>
      <c r="J11" s="2">
        <v>11042000</v>
      </c>
      <c r="K11" s="2">
        <v>5535610</v>
      </c>
      <c r="L11" s="3">
        <f t="shared" si="1"/>
        <v>-5506390</v>
      </c>
    </row>
    <row r="12" spans="1:12">
      <c r="A12" s="24"/>
      <c r="B12" s="24"/>
      <c r="C12" s="2" t="s">
        <v>27</v>
      </c>
      <c r="D12" s="2">
        <v>42828000</v>
      </c>
      <c r="E12" s="2">
        <v>44395000</v>
      </c>
      <c r="F12" s="2">
        <f t="shared" si="0"/>
        <v>1567000</v>
      </c>
      <c r="G12" s="25"/>
      <c r="H12" s="24"/>
      <c r="I12" s="2" t="s">
        <v>21</v>
      </c>
      <c r="J12" s="2">
        <v>2565900</v>
      </c>
      <c r="K12" s="2">
        <v>0</v>
      </c>
      <c r="L12" s="3">
        <f t="shared" si="1"/>
        <v>-2565900</v>
      </c>
    </row>
    <row r="13" spans="1:12">
      <c r="A13" s="24"/>
      <c r="B13" s="2" t="s">
        <v>25</v>
      </c>
      <c r="C13" s="2" t="s">
        <v>26</v>
      </c>
      <c r="D13" s="2">
        <v>12000000</v>
      </c>
      <c r="E13" s="2">
        <v>24000000</v>
      </c>
      <c r="F13" s="2">
        <f t="shared" si="0"/>
        <v>12000000</v>
      </c>
      <c r="G13" s="25"/>
      <c r="H13" s="24" t="s">
        <v>10</v>
      </c>
      <c r="I13" s="3" t="s">
        <v>14</v>
      </c>
      <c r="J13" s="2">
        <v>4190000</v>
      </c>
      <c r="K13" s="2">
        <v>4788000</v>
      </c>
      <c r="L13" s="3">
        <f t="shared" si="1"/>
        <v>598000</v>
      </c>
    </row>
    <row r="14" spans="1:12">
      <c r="A14" s="24" t="s">
        <v>28</v>
      </c>
      <c r="B14" s="24" t="s">
        <v>29</v>
      </c>
      <c r="C14" s="24"/>
      <c r="D14" s="2">
        <f>D15</f>
        <v>2891700000</v>
      </c>
      <c r="E14" s="2">
        <f>E15</f>
        <v>2851668000</v>
      </c>
      <c r="F14" s="2">
        <f t="shared" si="0"/>
        <v>-40032000</v>
      </c>
      <c r="G14" s="25"/>
      <c r="H14" s="24"/>
      <c r="I14" s="2" t="s">
        <v>15</v>
      </c>
      <c r="J14" s="2">
        <v>4130000</v>
      </c>
      <c r="K14" s="2">
        <v>6830000</v>
      </c>
      <c r="L14" s="3">
        <f t="shared" si="1"/>
        <v>2700000</v>
      </c>
    </row>
    <row r="15" spans="1:12">
      <c r="A15" s="24"/>
      <c r="B15" s="3" t="s">
        <v>31</v>
      </c>
      <c r="C15" s="2" t="s">
        <v>30</v>
      </c>
      <c r="D15" s="2">
        <v>2891700000</v>
      </c>
      <c r="E15" s="2">
        <v>2851668000</v>
      </c>
      <c r="F15" s="2">
        <f t="shared" si="0"/>
        <v>-40032000</v>
      </c>
      <c r="G15" s="25"/>
      <c r="H15" s="24"/>
      <c r="I15" s="2" t="s">
        <v>16</v>
      </c>
      <c r="J15" s="2">
        <v>4310000</v>
      </c>
      <c r="K15" s="2">
        <v>4190000</v>
      </c>
      <c r="L15" s="3">
        <f t="shared" si="1"/>
        <v>-120000</v>
      </c>
    </row>
    <row r="16" spans="1:12">
      <c r="A16" s="9"/>
      <c r="B16" s="10"/>
      <c r="C16" s="10"/>
      <c r="D16" s="10"/>
      <c r="E16" s="10"/>
      <c r="F16" s="11"/>
      <c r="G16" s="25"/>
      <c r="H16" s="24"/>
      <c r="I16" s="2" t="s">
        <v>17</v>
      </c>
      <c r="J16" s="2">
        <v>192000</v>
      </c>
      <c r="K16" s="2">
        <v>192000</v>
      </c>
      <c r="L16" s="3">
        <f t="shared" si="1"/>
        <v>0</v>
      </c>
    </row>
    <row r="17" spans="1:12">
      <c r="A17" s="12"/>
      <c r="B17" s="13"/>
      <c r="C17" s="13"/>
      <c r="D17" s="13"/>
      <c r="E17" s="13"/>
      <c r="F17" s="14"/>
      <c r="G17" s="25"/>
      <c r="H17" s="24"/>
      <c r="I17" s="2" t="s">
        <v>18</v>
      </c>
      <c r="J17" s="2">
        <v>19756300</v>
      </c>
      <c r="K17" s="2">
        <v>16952890</v>
      </c>
      <c r="L17" s="3">
        <f t="shared" si="1"/>
        <v>-2803410</v>
      </c>
    </row>
    <row r="18" spans="1:12" ht="16.5" customHeight="1">
      <c r="A18" s="12"/>
      <c r="B18" s="13"/>
      <c r="C18" s="13"/>
      <c r="D18" s="13"/>
      <c r="E18" s="13"/>
      <c r="F18" s="14"/>
      <c r="G18" s="18" t="s">
        <v>35</v>
      </c>
      <c r="H18" s="24" t="s">
        <v>29</v>
      </c>
      <c r="I18" s="24"/>
      <c r="J18" s="2">
        <f>J19+J20</f>
        <v>67036000</v>
      </c>
      <c r="K18" s="2">
        <f>K19+K20</f>
        <v>67176000</v>
      </c>
      <c r="L18" s="3">
        <f t="shared" si="1"/>
        <v>140000</v>
      </c>
    </row>
    <row r="19" spans="1:12">
      <c r="A19" s="12"/>
      <c r="B19" s="13"/>
      <c r="C19" s="13"/>
      <c r="D19" s="13"/>
      <c r="E19" s="13"/>
      <c r="F19" s="14"/>
      <c r="G19" s="19"/>
      <c r="H19" s="25" t="s">
        <v>32</v>
      </c>
      <c r="I19" s="2" t="s">
        <v>33</v>
      </c>
      <c r="J19" s="2">
        <v>54636000</v>
      </c>
      <c r="K19" s="2">
        <v>52134792</v>
      </c>
      <c r="L19" s="3">
        <f t="shared" si="1"/>
        <v>-2501208</v>
      </c>
    </row>
    <row r="20" spans="1:12">
      <c r="A20" s="12"/>
      <c r="B20" s="13"/>
      <c r="C20" s="13"/>
      <c r="D20" s="13"/>
      <c r="E20" s="13"/>
      <c r="F20" s="14"/>
      <c r="G20" s="19"/>
      <c r="H20" s="24"/>
      <c r="I20" s="2" t="s">
        <v>34</v>
      </c>
      <c r="J20" s="2">
        <v>12400000</v>
      </c>
      <c r="K20" s="2">
        <v>15041208</v>
      </c>
      <c r="L20" s="3">
        <f t="shared" si="1"/>
        <v>2641208</v>
      </c>
    </row>
    <row r="21" spans="1:12" ht="16.5" customHeight="1">
      <c r="A21" s="12"/>
      <c r="B21" s="13"/>
      <c r="C21" s="13"/>
      <c r="D21" s="13"/>
      <c r="E21" s="13"/>
      <c r="F21" s="14"/>
      <c r="G21" s="19"/>
      <c r="H21" s="25" t="s">
        <v>39</v>
      </c>
      <c r="I21" s="25"/>
      <c r="J21" s="2">
        <f>J22+J24+J23</f>
        <v>42828000</v>
      </c>
      <c r="K21" s="2">
        <f>K22+K24+K23</f>
        <v>44395000</v>
      </c>
      <c r="L21" s="3">
        <f t="shared" si="1"/>
        <v>1567000</v>
      </c>
    </row>
    <row r="22" spans="1:12">
      <c r="A22" s="12"/>
      <c r="B22" s="13"/>
      <c r="C22" s="13"/>
      <c r="D22" s="13"/>
      <c r="E22" s="13"/>
      <c r="F22" s="14"/>
      <c r="G22" s="19"/>
      <c r="H22" s="25" t="s">
        <v>38</v>
      </c>
      <c r="I22" s="2" t="s">
        <v>36</v>
      </c>
      <c r="J22" s="2">
        <v>28332000</v>
      </c>
      <c r="K22" s="2">
        <v>29284000</v>
      </c>
      <c r="L22" s="3">
        <f t="shared" si="1"/>
        <v>952000</v>
      </c>
    </row>
    <row r="23" spans="1:12">
      <c r="A23" s="12"/>
      <c r="B23" s="13"/>
      <c r="C23" s="13"/>
      <c r="D23" s="13"/>
      <c r="E23" s="13"/>
      <c r="F23" s="14"/>
      <c r="G23" s="19"/>
      <c r="H23" s="25"/>
      <c r="I23" s="2" t="s">
        <v>84</v>
      </c>
      <c r="J23" s="2">
        <v>4896000</v>
      </c>
      <c r="K23" s="2">
        <v>5511000</v>
      </c>
      <c r="L23" s="3">
        <f t="shared" si="1"/>
        <v>615000</v>
      </c>
    </row>
    <row r="24" spans="1:12">
      <c r="A24" s="12"/>
      <c r="B24" s="13"/>
      <c r="C24" s="13"/>
      <c r="D24" s="13"/>
      <c r="E24" s="13"/>
      <c r="F24" s="14"/>
      <c r="G24" s="19"/>
      <c r="H24" s="24"/>
      <c r="I24" s="2" t="s">
        <v>37</v>
      </c>
      <c r="J24" s="2">
        <v>9600000</v>
      </c>
      <c r="K24" s="2">
        <v>9600000</v>
      </c>
      <c r="L24" s="3">
        <f t="shared" si="1"/>
        <v>0</v>
      </c>
    </row>
    <row r="25" spans="1:12">
      <c r="A25" s="12"/>
      <c r="B25" s="13"/>
      <c r="C25" s="13"/>
      <c r="D25" s="13"/>
      <c r="E25" s="13"/>
      <c r="F25" s="14"/>
      <c r="G25" s="20"/>
      <c r="H25" s="5" t="s">
        <v>81</v>
      </c>
      <c r="I25" s="2" t="s">
        <v>54</v>
      </c>
      <c r="J25" s="2">
        <f>1000000*12</f>
        <v>12000000</v>
      </c>
      <c r="K25" s="2">
        <f>2000000*12</f>
        <v>24000000</v>
      </c>
      <c r="L25" s="3">
        <f t="shared" si="1"/>
        <v>12000000</v>
      </c>
    </row>
    <row r="26" spans="1:12">
      <c r="A26" s="12"/>
      <c r="B26" s="13"/>
      <c r="C26" s="13"/>
      <c r="D26" s="13"/>
      <c r="E26" s="13"/>
      <c r="F26" s="14"/>
      <c r="G26" s="25" t="s">
        <v>76</v>
      </c>
      <c r="H26" s="24" t="s">
        <v>4</v>
      </c>
      <c r="I26" s="24"/>
      <c r="J26" s="2">
        <f>SUM(J27:J64)</f>
        <v>2891700000</v>
      </c>
      <c r="K26" s="2">
        <f ca="1">SUM(K27:K64)</f>
        <v>2851668000</v>
      </c>
      <c r="L26" s="3">
        <f t="shared" ca="1" si="1"/>
        <v>-40032000</v>
      </c>
    </row>
    <row r="27" spans="1:12">
      <c r="A27" s="12"/>
      <c r="B27" s="13"/>
      <c r="C27" s="13"/>
      <c r="D27" s="13"/>
      <c r="E27" s="13"/>
      <c r="F27" s="14"/>
      <c r="G27" s="24"/>
      <c r="H27" s="24" t="s">
        <v>40</v>
      </c>
      <c r="I27" s="2" t="s">
        <v>41</v>
      </c>
      <c r="J27" s="2">
        <v>92280000</v>
      </c>
      <c r="K27" s="2">
        <v>94560000</v>
      </c>
      <c r="L27" s="3">
        <f t="shared" si="1"/>
        <v>2280000</v>
      </c>
    </row>
    <row r="28" spans="1:12">
      <c r="A28" s="12"/>
      <c r="B28" s="13"/>
      <c r="C28" s="13"/>
      <c r="D28" s="13"/>
      <c r="E28" s="13"/>
      <c r="F28" s="14"/>
      <c r="G28" s="24"/>
      <c r="H28" s="24"/>
      <c r="I28" s="2" t="s">
        <v>42</v>
      </c>
      <c r="J28" s="2">
        <f>4152600+3077538+315447+968940+731780</f>
        <v>9246305</v>
      </c>
      <c r="K28" s="2">
        <v>9572969</v>
      </c>
      <c r="L28" s="3">
        <f t="shared" si="1"/>
        <v>326664</v>
      </c>
    </row>
    <row r="29" spans="1:12">
      <c r="A29" s="12"/>
      <c r="B29" s="13"/>
      <c r="C29" s="13"/>
      <c r="D29" s="13"/>
      <c r="E29" s="13"/>
      <c r="F29" s="14"/>
      <c r="G29" s="24"/>
      <c r="H29" s="24"/>
      <c r="I29" s="2" t="s">
        <v>43</v>
      </c>
      <c r="J29" s="2">
        <v>7690000</v>
      </c>
      <c r="K29" s="2">
        <v>7880000</v>
      </c>
      <c r="L29" s="3">
        <f t="shared" si="1"/>
        <v>190000</v>
      </c>
    </row>
    <row r="30" spans="1:12">
      <c r="A30" s="12"/>
      <c r="B30" s="13"/>
      <c r="C30" s="13"/>
      <c r="D30" s="13"/>
      <c r="E30" s="13"/>
      <c r="F30" s="14"/>
      <c r="G30" s="24"/>
      <c r="H30" s="24"/>
      <c r="I30" s="2" t="s">
        <v>44</v>
      </c>
      <c r="J30" s="2">
        <v>4880000</v>
      </c>
      <c r="K30" s="2">
        <v>5080000</v>
      </c>
      <c r="L30" s="3">
        <f t="shared" si="1"/>
        <v>200000</v>
      </c>
    </row>
    <row r="31" spans="1:12">
      <c r="A31" s="12"/>
      <c r="B31" s="13"/>
      <c r="C31" s="13"/>
      <c r="D31" s="13"/>
      <c r="E31" s="13"/>
      <c r="F31" s="14"/>
      <c r="G31" s="24"/>
      <c r="H31" s="21" t="s">
        <v>45</v>
      </c>
      <c r="I31" s="2" t="s">
        <v>77</v>
      </c>
      <c r="J31" s="2">
        <v>35916000</v>
      </c>
      <c r="K31" s="2">
        <v>35916000</v>
      </c>
      <c r="L31" s="3">
        <f t="shared" si="1"/>
        <v>0</v>
      </c>
    </row>
    <row r="32" spans="1:12">
      <c r="A32" s="12"/>
      <c r="B32" s="13"/>
      <c r="C32" s="13"/>
      <c r="D32" s="13"/>
      <c r="E32" s="13"/>
      <c r="F32" s="14"/>
      <c r="G32" s="24"/>
      <c r="H32" s="22"/>
      <c r="I32" s="2" t="s">
        <v>46</v>
      </c>
      <c r="J32" s="2">
        <v>600000</v>
      </c>
      <c r="K32" s="2">
        <v>600000</v>
      </c>
      <c r="L32" s="3">
        <f t="shared" si="1"/>
        <v>0</v>
      </c>
    </row>
    <row r="33" spans="1:12">
      <c r="A33" s="12"/>
      <c r="B33" s="13"/>
      <c r="C33" s="13"/>
      <c r="D33" s="13"/>
      <c r="E33" s="13"/>
      <c r="F33" s="14"/>
      <c r="G33" s="24"/>
      <c r="H33" s="22"/>
      <c r="I33" s="2" t="s">
        <v>47</v>
      </c>
      <c r="J33" s="2">
        <v>860000</v>
      </c>
      <c r="K33" s="2">
        <v>2980000</v>
      </c>
      <c r="L33" s="3">
        <f t="shared" si="1"/>
        <v>2120000</v>
      </c>
    </row>
    <row r="34" spans="1:12">
      <c r="A34" s="12"/>
      <c r="B34" s="13"/>
      <c r="C34" s="13"/>
      <c r="D34" s="13"/>
      <c r="E34" s="13"/>
      <c r="F34" s="14"/>
      <c r="G34" s="24"/>
      <c r="H34" s="22"/>
      <c r="I34" s="2" t="s">
        <v>48</v>
      </c>
      <c r="J34" s="2">
        <v>0</v>
      </c>
      <c r="K34" s="2">
        <v>0</v>
      </c>
      <c r="L34" s="3">
        <f t="shared" si="1"/>
        <v>0</v>
      </c>
    </row>
    <row r="35" spans="1:12">
      <c r="A35" s="12"/>
      <c r="B35" s="13"/>
      <c r="C35" s="13"/>
      <c r="D35" s="13"/>
      <c r="E35" s="13"/>
      <c r="F35" s="14"/>
      <c r="G35" s="24"/>
      <c r="H35" s="22"/>
      <c r="I35" s="2" t="s">
        <v>49</v>
      </c>
      <c r="J35" s="2">
        <v>3000000</v>
      </c>
      <c r="K35" s="2">
        <v>5000000</v>
      </c>
      <c r="L35" s="3">
        <f t="shared" si="1"/>
        <v>2000000</v>
      </c>
    </row>
    <row r="36" spans="1:12">
      <c r="A36" s="12"/>
      <c r="B36" s="13"/>
      <c r="C36" s="13"/>
      <c r="D36" s="13"/>
      <c r="E36" s="13"/>
      <c r="F36" s="14"/>
      <c r="G36" s="24"/>
      <c r="H36" s="22"/>
      <c r="I36" s="2" t="s">
        <v>50</v>
      </c>
      <c r="J36" s="2">
        <v>1000000</v>
      </c>
      <c r="K36" s="2">
        <v>2000000</v>
      </c>
      <c r="L36" s="3">
        <f t="shared" si="1"/>
        <v>1000000</v>
      </c>
    </row>
    <row r="37" spans="1:12">
      <c r="A37" s="12"/>
      <c r="B37" s="13"/>
      <c r="C37" s="13"/>
      <c r="D37" s="13"/>
      <c r="E37" s="13"/>
      <c r="F37" s="14"/>
      <c r="G37" s="24"/>
      <c r="H37" s="22"/>
      <c r="I37" s="2" t="s">
        <v>51</v>
      </c>
      <c r="J37" s="2">
        <v>1200000</v>
      </c>
      <c r="K37" s="2">
        <v>1200000</v>
      </c>
      <c r="L37" s="3">
        <f t="shared" si="1"/>
        <v>0</v>
      </c>
    </row>
    <row r="38" spans="1:12">
      <c r="A38" s="12"/>
      <c r="B38" s="13"/>
      <c r="C38" s="13"/>
      <c r="D38" s="13"/>
      <c r="E38" s="13"/>
      <c r="F38" s="14"/>
      <c r="G38" s="24"/>
      <c r="H38" s="22"/>
      <c r="I38" s="2" t="s">
        <v>52</v>
      </c>
      <c r="J38" s="2">
        <v>0</v>
      </c>
      <c r="K38" s="2">
        <v>0</v>
      </c>
      <c r="L38" s="3">
        <f t="shared" si="1"/>
        <v>0</v>
      </c>
    </row>
    <row r="39" spans="1:12">
      <c r="A39" s="12"/>
      <c r="B39" s="13"/>
      <c r="C39" s="13"/>
      <c r="D39" s="13"/>
      <c r="E39" s="13"/>
      <c r="F39" s="14"/>
      <c r="G39" s="24"/>
      <c r="H39" s="22"/>
      <c r="I39" s="2" t="s">
        <v>78</v>
      </c>
      <c r="J39" s="2">
        <v>2000000</v>
      </c>
      <c r="K39" s="2">
        <v>4000000</v>
      </c>
      <c r="L39" s="3">
        <f t="shared" si="1"/>
        <v>2000000</v>
      </c>
    </row>
    <row r="40" spans="1:12">
      <c r="A40" s="12"/>
      <c r="B40" s="13"/>
      <c r="C40" s="13"/>
      <c r="D40" s="13"/>
      <c r="E40" s="13"/>
      <c r="F40" s="14"/>
      <c r="G40" s="24"/>
      <c r="H40" s="22"/>
      <c r="I40" s="2" t="s">
        <v>53</v>
      </c>
      <c r="J40" s="2">
        <v>0</v>
      </c>
      <c r="K40" s="2">
        <f ca="1">-K40</f>
        <v>0</v>
      </c>
      <c r="L40" s="3">
        <f t="shared" ca="1" si="1"/>
        <v>2000000</v>
      </c>
    </row>
    <row r="41" spans="1:12">
      <c r="A41" s="12"/>
      <c r="B41" s="13"/>
      <c r="C41" s="13"/>
      <c r="D41" s="13"/>
      <c r="E41" s="13"/>
      <c r="F41" s="14"/>
      <c r="G41" s="24"/>
      <c r="H41" s="22"/>
      <c r="I41" s="2" t="s">
        <v>54</v>
      </c>
      <c r="J41" s="2">
        <v>5000000</v>
      </c>
      <c r="K41" s="2">
        <v>7000000</v>
      </c>
      <c r="L41" s="3">
        <f t="shared" si="1"/>
        <v>2000000</v>
      </c>
    </row>
    <row r="42" spans="1:12">
      <c r="A42" s="12"/>
      <c r="B42" s="13"/>
      <c r="C42" s="13"/>
      <c r="D42" s="13"/>
      <c r="E42" s="13"/>
      <c r="F42" s="14"/>
      <c r="G42" s="24"/>
      <c r="H42" s="23"/>
      <c r="I42" s="2" t="s">
        <v>79</v>
      </c>
      <c r="J42" s="2">
        <v>0</v>
      </c>
      <c r="K42" s="2">
        <v>52883846</v>
      </c>
      <c r="L42" s="3">
        <f t="shared" si="1"/>
        <v>52883846</v>
      </c>
    </row>
    <row r="43" spans="1:12">
      <c r="A43" s="12"/>
      <c r="B43" s="13"/>
      <c r="C43" s="13"/>
      <c r="D43" s="13"/>
      <c r="E43" s="13"/>
      <c r="F43" s="14"/>
      <c r="G43" s="24"/>
      <c r="H43" s="24" t="s">
        <v>55</v>
      </c>
      <c r="I43" s="2" t="s">
        <v>56</v>
      </c>
      <c r="J43" s="2">
        <f>1523232000+687312000</f>
        <v>2210544000</v>
      </c>
      <c r="K43" s="2">
        <v>2139768000</v>
      </c>
      <c r="L43" s="3">
        <f t="shared" si="1"/>
        <v>-70776000</v>
      </c>
    </row>
    <row r="44" spans="1:12">
      <c r="A44" s="12"/>
      <c r="B44" s="13"/>
      <c r="C44" s="13"/>
      <c r="D44" s="13"/>
      <c r="E44" s="13"/>
      <c r="F44" s="14"/>
      <c r="G44" s="24"/>
      <c r="H44" s="24"/>
      <c r="I44" s="2" t="s">
        <v>57</v>
      </c>
      <c r="J44" s="2">
        <f>99474480+73721642+7556468+23210712+17529613</f>
        <v>221492915</v>
      </c>
      <c r="K44" s="2">
        <v>221212125</v>
      </c>
      <c r="L44" s="3">
        <f t="shared" si="1"/>
        <v>-280790</v>
      </c>
    </row>
    <row r="45" spans="1:12">
      <c r="A45" s="12"/>
      <c r="B45" s="13"/>
      <c r="C45" s="13"/>
      <c r="D45" s="13"/>
      <c r="E45" s="13"/>
      <c r="F45" s="14"/>
      <c r="G45" s="24"/>
      <c r="H45" s="24"/>
      <c r="I45" s="2" t="s">
        <v>58</v>
      </c>
      <c r="J45" s="2">
        <v>184212000</v>
      </c>
      <c r="K45" s="6">
        <v>178314000</v>
      </c>
      <c r="L45" s="3">
        <f t="shared" si="1"/>
        <v>-5898000</v>
      </c>
    </row>
    <row r="46" spans="1:12">
      <c r="A46" s="12"/>
      <c r="B46" s="13"/>
      <c r="C46" s="13"/>
      <c r="D46" s="13"/>
      <c r="E46" s="13"/>
      <c r="F46" s="14"/>
      <c r="G46" s="24"/>
      <c r="H46" s="24"/>
      <c r="I46" s="2" t="s">
        <v>59</v>
      </c>
      <c r="J46" s="2">
        <v>2200000</v>
      </c>
      <c r="K46" s="2">
        <v>1500000</v>
      </c>
      <c r="L46" s="3">
        <f t="shared" si="1"/>
        <v>-700000</v>
      </c>
    </row>
    <row r="47" spans="1:12">
      <c r="A47" s="12"/>
      <c r="B47" s="13"/>
      <c r="C47" s="13"/>
      <c r="D47" s="13"/>
      <c r="E47" s="13"/>
      <c r="F47" s="14"/>
      <c r="G47" s="24"/>
      <c r="H47" s="24"/>
      <c r="I47" s="2" t="s">
        <v>60</v>
      </c>
      <c r="J47" s="2">
        <v>600000</v>
      </c>
      <c r="K47" s="2">
        <v>100000</v>
      </c>
      <c r="L47" s="3">
        <f t="shared" si="1"/>
        <v>-500000</v>
      </c>
    </row>
    <row r="48" spans="1:12">
      <c r="A48" s="12"/>
      <c r="B48" s="13"/>
      <c r="C48" s="13"/>
      <c r="D48" s="13"/>
      <c r="E48" s="13"/>
      <c r="F48" s="14"/>
      <c r="G48" s="24"/>
      <c r="H48" s="24"/>
      <c r="I48" s="2" t="s">
        <v>80</v>
      </c>
      <c r="J48" s="2">
        <v>0</v>
      </c>
      <c r="K48" s="2">
        <v>0</v>
      </c>
      <c r="L48" s="3">
        <f t="shared" si="1"/>
        <v>0</v>
      </c>
    </row>
    <row r="49" spans="1:12">
      <c r="A49" s="12"/>
      <c r="B49" s="13"/>
      <c r="C49" s="13"/>
      <c r="D49" s="13"/>
      <c r="E49" s="13"/>
      <c r="F49" s="14"/>
      <c r="G49" s="24"/>
      <c r="H49" s="24"/>
      <c r="I49" s="2" t="s">
        <v>82</v>
      </c>
      <c r="J49" s="2">
        <v>5000000</v>
      </c>
      <c r="K49" s="2">
        <v>5000000</v>
      </c>
      <c r="L49" s="3">
        <f t="shared" si="1"/>
        <v>0</v>
      </c>
    </row>
    <row r="50" spans="1:12">
      <c r="A50" s="12"/>
      <c r="B50" s="13"/>
      <c r="C50" s="13"/>
      <c r="D50" s="13"/>
      <c r="E50" s="13"/>
      <c r="F50" s="14"/>
      <c r="G50" s="24"/>
      <c r="H50" s="24"/>
      <c r="I50" s="2" t="s">
        <v>61</v>
      </c>
      <c r="J50" s="2">
        <v>5000000</v>
      </c>
      <c r="K50" s="2">
        <v>5000000</v>
      </c>
      <c r="L50" s="3">
        <f t="shared" si="1"/>
        <v>0</v>
      </c>
    </row>
    <row r="51" spans="1:12">
      <c r="A51" s="12"/>
      <c r="B51" s="13"/>
      <c r="C51" s="13"/>
      <c r="D51" s="13"/>
      <c r="E51" s="13"/>
      <c r="F51" s="14"/>
      <c r="G51" s="24"/>
      <c r="H51" s="24"/>
      <c r="I51" s="2" t="s">
        <v>83</v>
      </c>
      <c r="J51" s="2">
        <v>8000000</v>
      </c>
      <c r="K51" s="2">
        <v>8000000</v>
      </c>
      <c r="L51" s="3">
        <f t="shared" si="1"/>
        <v>0</v>
      </c>
    </row>
    <row r="52" spans="1:12">
      <c r="A52" s="12"/>
      <c r="B52" s="13"/>
      <c r="C52" s="13"/>
      <c r="D52" s="13"/>
      <c r="E52" s="13"/>
      <c r="F52" s="14"/>
      <c r="G52" s="24"/>
      <c r="H52" s="24"/>
      <c r="I52" s="2" t="s">
        <v>62</v>
      </c>
      <c r="J52" s="2">
        <v>6530040</v>
      </c>
      <c r="K52" s="2">
        <v>5776320</v>
      </c>
      <c r="L52" s="3">
        <f t="shared" si="1"/>
        <v>-753720</v>
      </c>
    </row>
    <row r="53" spans="1:12">
      <c r="A53" s="12"/>
      <c r="B53" s="13"/>
      <c r="C53" s="13"/>
      <c r="D53" s="13"/>
      <c r="E53" s="13"/>
      <c r="F53" s="14"/>
      <c r="G53" s="24"/>
      <c r="H53" s="24"/>
      <c r="I53" s="2" t="s">
        <v>63</v>
      </c>
      <c r="J53" s="2">
        <v>3000000</v>
      </c>
      <c r="K53" s="2">
        <v>4000000</v>
      </c>
      <c r="L53" s="3">
        <f t="shared" si="1"/>
        <v>1000000</v>
      </c>
    </row>
    <row r="54" spans="1:12">
      <c r="A54" s="12"/>
      <c r="B54" s="13"/>
      <c r="C54" s="13"/>
      <c r="D54" s="13"/>
      <c r="E54" s="13"/>
      <c r="F54" s="14"/>
      <c r="G54" s="24"/>
      <c r="H54" s="24"/>
      <c r="I54" s="2" t="s">
        <v>64</v>
      </c>
      <c r="J54" s="2">
        <v>1700000</v>
      </c>
      <c r="K54" s="2">
        <v>1700000</v>
      </c>
      <c r="L54" s="3">
        <f t="shared" si="1"/>
        <v>0</v>
      </c>
    </row>
    <row r="55" spans="1:12">
      <c r="A55" s="12"/>
      <c r="B55" s="13"/>
      <c r="C55" s="13"/>
      <c r="D55" s="13"/>
      <c r="E55" s="13"/>
      <c r="F55" s="14"/>
      <c r="G55" s="24"/>
      <c r="H55" s="24"/>
      <c r="I55" s="2" t="s">
        <v>65</v>
      </c>
      <c r="J55" s="2">
        <v>159300</v>
      </c>
      <c r="K55" s="2">
        <v>124740</v>
      </c>
      <c r="L55" s="3">
        <f t="shared" si="1"/>
        <v>-34560</v>
      </c>
    </row>
    <row r="56" spans="1:12">
      <c r="A56" s="12"/>
      <c r="B56" s="13"/>
      <c r="C56" s="13"/>
      <c r="D56" s="13"/>
      <c r="E56" s="13"/>
      <c r="F56" s="14"/>
      <c r="G56" s="24"/>
      <c r="H56" s="24"/>
      <c r="I56" s="2" t="s">
        <v>66</v>
      </c>
      <c r="J56" s="2">
        <v>1000000</v>
      </c>
      <c r="K56" s="2">
        <v>1000000</v>
      </c>
      <c r="L56" s="3">
        <f t="shared" si="1"/>
        <v>0</v>
      </c>
    </row>
    <row r="57" spans="1:12">
      <c r="A57" s="12"/>
      <c r="B57" s="13"/>
      <c r="C57" s="13"/>
      <c r="D57" s="13"/>
      <c r="E57" s="13"/>
      <c r="F57" s="14"/>
      <c r="G57" s="24"/>
      <c r="H57" s="24"/>
      <c r="I57" s="2" t="s">
        <v>67</v>
      </c>
      <c r="J57" s="2">
        <v>10000000</v>
      </c>
      <c r="K57" s="2">
        <v>11500000</v>
      </c>
      <c r="L57" s="3">
        <f t="shared" si="1"/>
        <v>1500000</v>
      </c>
    </row>
    <row r="58" spans="1:12" ht="16.5" customHeight="1">
      <c r="A58" s="12"/>
      <c r="B58" s="13"/>
      <c r="C58" s="13"/>
      <c r="D58" s="13"/>
      <c r="E58" s="13"/>
      <c r="F58" s="14"/>
      <c r="G58" s="24"/>
      <c r="H58" s="25" t="s">
        <v>73</v>
      </c>
      <c r="I58" s="2" t="s">
        <v>68</v>
      </c>
      <c r="J58" s="2">
        <v>8000000</v>
      </c>
      <c r="K58" s="2">
        <v>7000000</v>
      </c>
      <c r="L58" s="3">
        <f t="shared" si="1"/>
        <v>-1000000</v>
      </c>
    </row>
    <row r="59" spans="1:12">
      <c r="A59" s="12"/>
      <c r="B59" s="13"/>
      <c r="C59" s="13"/>
      <c r="D59" s="13"/>
      <c r="E59" s="13"/>
      <c r="F59" s="14"/>
      <c r="G59" s="24"/>
      <c r="H59" s="25"/>
      <c r="I59" s="2" t="s">
        <v>69</v>
      </c>
      <c r="J59" s="2">
        <v>8000000</v>
      </c>
      <c r="K59" s="2">
        <v>7000000</v>
      </c>
      <c r="L59" s="3">
        <f t="shared" si="1"/>
        <v>-1000000</v>
      </c>
    </row>
    <row r="60" spans="1:12">
      <c r="A60" s="12"/>
      <c r="B60" s="13"/>
      <c r="C60" s="13"/>
      <c r="D60" s="13"/>
      <c r="E60" s="13"/>
      <c r="F60" s="14"/>
      <c r="G60" s="24"/>
      <c r="H60" s="25"/>
      <c r="I60" s="2" t="s">
        <v>70</v>
      </c>
      <c r="J60" s="2">
        <v>8000000</v>
      </c>
      <c r="K60" s="2">
        <v>7000000</v>
      </c>
      <c r="L60" s="3">
        <f t="shared" si="1"/>
        <v>-1000000</v>
      </c>
    </row>
    <row r="61" spans="1:12">
      <c r="A61" s="12"/>
      <c r="B61" s="13"/>
      <c r="C61" s="13"/>
      <c r="D61" s="13"/>
      <c r="E61" s="13"/>
      <c r="F61" s="14"/>
      <c r="G61" s="24"/>
      <c r="H61" s="25"/>
      <c r="I61" s="2" t="s">
        <v>71</v>
      </c>
      <c r="J61" s="2">
        <v>8000000</v>
      </c>
      <c r="K61" s="2">
        <v>7000000</v>
      </c>
      <c r="L61" s="3">
        <f t="shared" si="1"/>
        <v>-1000000</v>
      </c>
    </row>
    <row r="62" spans="1:12">
      <c r="A62" s="12"/>
      <c r="B62" s="13"/>
      <c r="C62" s="13"/>
      <c r="D62" s="13"/>
      <c r="E62" s="13"/>
      <c r="F62" s="14"/>
      <c r="G62" s="24"/>
      <c r="H62" s="25"/>
      <c r="I62" s="2" t="s">
        <v>72</v>
      </c>
      <c r="J62" s="2">
        <v>8000000</v>
      </c>
      <c r="K62" s="2">
        <v>7000000</v>
      </c>
      <c r="L62" s="3">
        <f t="shared" si="1"/>
        <v>-1000000</v>
      </c>
    </row>
    <row r="63" spans="1:12">
      <c r="A63" s="12"/>
      <c r="B63" s="13"/>
      <c r="C63" s="13"/>
      <c r="D63" s="13"/>
      <c r="E63" s="13"/>
      <c r="F63" s="14"/>
      <c r="G63" s="24"/>
      <c r="H63" s="25"/>
      <c r="I63" s="2" t="s">
        <v>75</v>
      </c>
      <c r="J63" s="2">
        <v>0</v>
      </c>
      <c r="K63" s="2">
        <v>5000000</v>
      </c>
      <c r="L63" s="3">
        <f t="shared" si="1"/>
        <v>5000000</v>
      </c>
    </row>
    <row r="64" spans="1:12">
      <c r="A64" s="15"/>
      <c r="B64" s="16"/>
      <c r="C64" s="16"/>
      <c r="D64" s="16"/>
      <c r="E64" s="16"/>
      <c r="F64" s="17"/>
      <c r="G64" s="24"/>
      <c r="H64" s="8" t="s">
        <v>74</v>
      </c>
      <c r="I64" s="2" t="s">
        <v>74</v>
      </c>
      <c r="J64" s="2">
        <v>28589440</v>
      </c>
      <c r="K64" s="2">
        <v>0</v>
      </c>
      <c r="L64" s="3">
        <f t="shared" si="1"/>
        <v>-28589440</v>
      </c>
    </row>
  </sheetData>
  <mergeCells count="28">
    <mergeCell ref="D1:J2"/>
    <mergeCell ref="H10:H12"/>
    <mergeCell ref="G9:G17"/>
    <mergeCell ref="H13:H17"/>
    <mergeCell ref="B10:B12"/>
    <mergeCell ref="G5:L6"/>
    <mergeCell ref="G7:I7"/>
    <mergeCell ref="G8:I8"/>
    <mergeCell ref="H9:I9"/>
    <mergeCell ref="A5:F6"/>
    <mergeCell ref="A7:C7"/>
    <mergeCell ref="A8:C8"/>
    <mergeCell ref="B9:C9"/>
    <mergeCell ref="A9:A13"/>
    <mergeCell ref="A14:A15"/>
    <mergeCell ref="B14:C14"/>
    <mergeCell ref="A16:F64"/>
    <mergeCell ref="G18:G25"/>
    <mergeCell ref="H31:H42"/>
    <mergeCell ref="H43:H57"/>
    <mergeCell ref="G26:G64"/>
    <mergeCell ref="H58:H63"/>
    <mergeCell ref="H26:I26"/>
    <mergeCell ref="H27:H30"/>
    <mergeCell ref="H18:I18"/>
    <mergeCell ref="H19:H20"/>
    <mergeCell ref="H22:H24"/>
    <mergeCell ref="H21:I21"/>
  </mergeCells>
  <phoneticPr fontId="2" type="noConversion"/>
  <printOptions horizontalCentered="1" verticalCentered="1"/>
  <pageMargins left="0" right="0" top="0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IMCIL1</dc:creator>
  <cp:lastModifiedBy>IMCIL1</cp:lastModifiedBy>
  <cp:lastPrinted>2021-08-04T03:48:37Z</cp:lastPrinted>
  <dcterms:created xsi:type="dcterms:W3CDTF">2021-08-02T06:20:04Z</dcterms:created>
  <dcterms:modified xsi:type="dcterms:W3CDTF">2021-08-04T04:46:53Z</dcterms:modified>
</cp:coreProperties>
</file>